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312A-34.312A-341\Desktop\CRISMAR\"/>
    </mc:Choice>
  </mc:AlternateContent>
  <bookViews>
    <workbookView xWindow="0" yWindow="0" windowWidth="21570" windowHeight="8085" tabRatio="521" activeTab="1"/>
  </bookViews>
  <sheets>
    <sheet name="BD EMPLEADOS" sheetId="7" r:id="rId1"/>
    <sheet name="Nómina" sheetId="1" r:id="rId2"/>
    <sheet name="COLILLA DE PAGO" sheetId="6" r:id="rId3"/>
  </sheets>
  <calcPr calcId="162913"/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B43" i="1"/>
  <c r="C43" i="1"/>
  <c r="H43" i="1" s="1"/>
  <c r="E43" i="1"/>
  <c r="F43" i="1"/>
  <c r="J43" i="1"/>
  <c r="R43" i="1"/>
  <c r="N43" i="1"/>
  <c r="L43" i="1"/>
  <c r="I43" i="1" l="1"/>
  <c r="K43" i="1"/>
  <c r="M43" i="1"/>
  <c r="G43" i="1"/>
</calcChain>
</file>

<file path=xl/sharedStrings.xml><?xml version="1.0" encoding="utf-8"?>
<sst xmlns="http://schemas.openxmlformats.org/spreadsheetml/2006/main" count="246" uniqueCount="171">
  <si>
    <t>DIURNA</t>
  </si>
  <si>
    <t>NOCTURNA</t>
  </si>
  <si>
    <t>FESTIVA DIURNA</t>
  </si>
  <si>
    <t>FESTIVA NOCTURNA</t>
  </si>
  <si>
    <t>NÚMERO DE HORAS EXTRAS</t>
  </si>
  <si>
    <t>VALOR DE HORAS EXTRAS</t>
  </si>
  <si>
    <t>EPS</t>
  </si>
  <si>
    <t>FP</t>
  </si>
  <si>
    <t>FS</t>
  </si>
  <si>
    <t>APORTES</t>
  </si>
  <si>
    <t>VALOR</t>
  </si>
  <si>
    <t>COOPERATIVA</t>
  </si>
  <si>
    <t>SINDICATO</t>
  </si>
  <si>
    <t>DEDUCCIONES</t>
  </si>
  <si>
    <t>TOTALES</t>
  </si>
  <si>
    <t>DEVENGADOS</t>
  </si>
  <si>
    <t>EXTRAS</t>
  </si>
  <si>
    <t>TRANSPORTE</t>
  </si>
  <si>
    <t>COMISIÓN</t>
  </si>
  <si>
    <t>BONIFICACIÓN</t>
  </si>
  <si>
    <t>IVM</t>
  </si>
  <si>
    <t>CESANTIAS</t>
  </si>
  <si>
    <t>APROPIACIONES</t>
  </si>
  <si>
    <t>PRIMAS</t>
  </si>
  <si>
    <t>VACACIONES</t>
  </si>
  <si>
    <t>SENA</t>
  </si>
  <si>
    <t>ICBF</t>
  </si>
  <si>
    <t>%</t>
  </si>
  <si>
    <t>SALARIO MINIMO</t>
  </si>
  <si>
    <t>% EPS EMPLEADO</t>
  </si>
  <si>
    <t>% FP EMPLEADO</t>
  </si>
  <si>
    <t>% FS</t>
  </si>
  <si>
    <t>VALOR VENTAS MES</t>
  </si>
  <si>
    <t>% COMISIÓN</t>
  </si>
  <si>
    <t>% COOPERATIVA</t>
  </si>
  <si>
    <t>% SINDICATO</t>
  </si>
  <si>
    <t>% BONIFICACIÓN</t>
  </si>
  <si>
    <t>OSERVACIONES</t>
  </si>
  <si>
    <t>BÁSICOMENSUAL</t>
  </si>
  <si>
    <t>NÚMERO CHEQUE</t>
  </si>
  <si>
    <t>BANCO</t>
  </si>
  <si>
    <t>TOTAL DEVENGADO</t>
  </si>
  <si>
    <t>TOTAL NETO PAGADO</t>
  </si>
  <si>
    <t>TOTAL DEDUCIDO</t>
  </si>
  <si>
    <t>TOTAL APROPIACIONES</t>
  </si>
  <si>
    <t>NÓMINA PARA EL PAGO DE SUELDOS</t>
  </si>
  <si>
    <t>Digitador</t>
  </si>
  <si>
    <t>Vendedor</t>
  </si>
  <si>
    <t>Operario</t>
  </si>
  <si>
    <t>Secretaria</t>
  </si>
  <si>
    <t>Aseadora</t>
  </si>
  <si>
    <t>Gerente</t>
  </si>
  <si>
    <t>Auxiliar Contable</t>
  </si>
  <si>
    <t>Digitadora</t>
  </si>
  <si>
    <t>Ángela María Hernández</t>
  </si>
  <si>
    <t>Yohiner Tangarife</t>
  </si>
  <si>
    <t>Eliana Marcela Aguirre</t>
  </si>
  <si>
    <t>Luz Enith Betancur</t>
  </si>
  <si>
    <t>Claudia González</t>
  </si>
  <si>
    <t>Camilo Ceballos</t>
  </si>
  <si>
    <t>Hernán Darío Hernández</t>
  </si>
  <si>
    <t>Yuliana Cardona</t>
  </si>
  <si>
    <t>Mónica Yurany Giraldo</t>
  </si>
  <si>
    <t>Andrés Felipe Ramírez</t>
  </si>
  <si>
    <t>Maricela López</t>
  </si>
  <si>
    <t>Leidy Rosalía Galvis</t>
  </si>
  <si>
    <t>Leidy Maritza Herrera</t>
  </si>
  <si>
    <t>Carlos Andrés Giraldo</t>
  </si>
  <si>
    <t>Yeisón Fernando García</t>
  </si>
  <si>
    <t>Carlos Mario Quiroz</t>
  </si>
  <si>
    <t>Didier Alejandro Sánchez</t>
  </si>
  <si>
    <t>Luis Fernando Vanegas</t>
  </si>
  <si>
    <t>Doralba Galeano</t>
  </si>
  <si>
    <t>Francy Ruby Román</t>
  </si>
  <si>
    <t>Martha Deisy Ceballos</t>
  </si>
  <si>
    <t>Sandra Marcela Rojas</t>
  </si>
  <si>
    <t>Mauricio Alzate</t>
  </si>
  <si>
    <t>Nayibet Galvis</t>
  </si>
  <si>
    <t>Dora Luz Montoya</t>
  </si>
  <si>
    <t>Carolina Rodríguez</t>
  </si>
  <si>
    <t>Patricia Rodriguez</t>
  </si>
  <si>
    <t>DATOS HORAS EXTRAS</t>
  </si>
  <si>
    <t>Extra Diurna</t>
  </si>
  <si>
    <t>Extra Nocturna</t>
  </si>
  <si>
    <t>Extra Festiva Duirna</t>
  </si>
  <si>
    <t>Extra Festiva Nocturna</t>
  </si>
  <si>
    <t>Diana López</t>
  </si>
  <si>
    <t>FESTIVA  NOCTURNA</t>
  </si>
  <si>
    <t>FESTIVA  DIURNA</t>
  </si>
  <si>
    <t>DATOS BÁSICOS PARA LIQUIDAR LA NÓMINA</t>
  </si>
  <si>
    <t>BANCOLOMBIA</t>
  </si>
  <si>
    <t>0001-256548-454652</t>
  </si>
  <si>
    <t xml:space="preserve">NOMBRE </t>
  </si>
  <si>
    <t>DEL</t>
  </si>
  <si>
    <t>EMPLEADO</t>
  </si>
  <si>
    <t>CARGO</t>
  </si>
  <si>
    <t xml:space="preserve">DEL </t>
  </si>
  <si>
    <t>NÚMERO</t>
  </si>
  <si>
    <t xml:space="preserve">DE </t>
  </si>
  <si>
    <t>DÍAS</t>
  </si>
  <si>
    <t>BÁSICO</t>
  </si>
  <si>
    <t>DIARIO</t>
  </si>
  <si>
    <t xml:space="preserve">BÁSICO </t>
  </si>
  <si>
    <t>MENSUAL</t>
  </si>
  <si>
    <t>TOTAL</t>
  </si>
  <si>
    <t>AUXILIO</t>
  </si>
  <si>
    <t>NETO</t>
  </si>
  <si>
    <t>PAGADO</t>
  </si>
  <si>
    <t>BÁSICO MENSUAL</t>
  </si>
  <si>
    <t>TOTAL EXTRAS</t>
  </si>
  <si>
    <t xml:space="preserve"> TRANSPORTE</t>
  </si>
  <si>
    <t xml:space="preserve"> COMISIÓN</t>
  </si>
  <si>
    <t xml:space="preserve"> BONIFICACIÓN</t>
  </si>
  <si>
    <t xml:space="preserve"> DEVENGADO</t>
  </si>
  <si>
    <t xml:space="preserve"> EPS</t>
  </si>
  <si>
    <t xml:space="preserve"> FP</t>
  </si>
  <si>
    <t xml:space="preserve"> FS</t>
  </si>
  <si>
    <t xml:space="preserve"> COOPERATIVA</t>
  </si>
  <si>
    <t xml:space="preserve"> SINDICATO</t>
  </si>
  <si>
    <t xml:space="preserve"> DEDUCCIONES</t>
  </si>
  <si>
    <t>NETO PAGADO</t>
  </si>
  <si>
    <t>NOMBRE DEL EMPLEADO</t>
  </si>
  <si>
    <t>Operaria</t>
  </si>
  <si>
    <t>Liliana Ríos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</si>
  <si>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</si>
  <si>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</si>
  <si>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</si>
  <si>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</si>
  <si>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</si>
  <si>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</si>
  <si>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</si>
  <si>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</si>
  <si>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</si>
  <si>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</si>
  <si>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</si>
  <si>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</si>
  <si>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</si>
  <si>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</si>
  <si>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</si>
  <si>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</si>
  <si>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</si>
  <si>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</si>
  <si>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</si>
  <si>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</si>
  <si>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</si>
  <si>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</si>
  <si>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</si>
  <si>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</si>
  <si>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</si>
  <si>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</si>
  <si>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</si>
  <si>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</si>
  <si>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</si>
  <si>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</si>
  <si>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COLILLA DE PAGO</t>
  </si>
  <si>
    <t>LEONISA INTERNACIONAL</t>
  </si>
  <si>
    <t>CODIGO DEL EMPLEADO</t>
  </si>
  <si>
    <t>Ospina Borja Pedro Nel</t>
  </si>
  <si>
    <t>CODIGO</t>
  </si>
  <si>
    <t>AL_______________31 DE OCTUBRE_______________________________________________</t>
  </si>
  <si>
    <t xml:space="preserve">PERIODO DE PAGO DEL________01_____________ </t>
  </si>
  <si>
    <t>Codigo del 
Empleado</t>
  </si>
  <si>
    <t>Nombre del Empleado</t>
  </si>
  <si>
    <t>Cargo del Empleado</t>
  </si>
  <si>
    <t>Salario Basico</t>
  </si>
  <si>
    <t>Salario Diario</t>
  </si>
  <si>
    <t>PAGO DEL 1 AL 30 DE OCTUBRE</t>
  </si>
  <si>
    <t xml:space="preserve">TOTAL
</t>
  </si>
  <si>
    <t>DEVENGADO</t>
  </si>
  <si>
    <t>AUXILIO TRANSPORTE</t>
  </si>
  <si>
    <t>Estos datos deben ser usados como valor absolutos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</si>
</sst>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  <numFmt numFmtId="167" formatCode="0.000%"/>
  </numFmts>
  <fonts count="17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color indexed="18"/>
      <name val="Tahoma"/>
      <family val="2"/>
    </font>
    <font>
      <sz val="10"/>
      <color indexed="21"/>
      <name val="Tahoma"/>
      <family val="2"/>
    </font>
    <font>
      <b/>
      <sz val="14"/>
      <color indexed="10"/>
      <name val="Tahoma"/>
      <family val="2"/>
    </font>
    <font>
      <b/>
      <sz val="12"/>
      <name val="Tahoma"/>
      <family val="2"/>
    </font>
    <font>
      <b/>
      <sz val="12"/>
      <color rgb="FF222222"/>
      <name val="Arial"/>
      <family val="2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12"/>
      </right>
      <top style="thick">
        <color indexed="64"/>
      </top>
      <bottom style="thick">
        <color indexed="64"/>
      </bottom>
      <diagonal/>
    </border>
    <border>
      <left style="thin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66" fontId="2" fillId="0" borderId="14" xfId="1" applyNumberFormat="1" applyFont="1" applyBorder="1"/>
    <xf numFmtId="166" fontId="2" fillId="0" borderId="14" xfId="0" applyNumberFormat="1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9" fontId="2" fillId="0" borderId="4" xfId="0" applyNumberFormat="1" applyFont="1" applyBorder="1" applyAlignment="1">
      <alignment horizontal="center"/>
    </xf>
    <xf numFmtId="166" fontId="2" fillId="0" borderId="4" xfId="1" applyNumberFormat="1" applyFont="1" applyBorder="1"/>
    <xf numFmtId="167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" fontId="3" fillId="0" borderId="4" xfId="0" applyNumberFormat="1" applyFont="1" applyBorder="1"/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164" fontId="6" fillId="0" borderId="16" xfId="1" applyFont="1" applyBorder="1"/>
    <xf numFmtId="166" fontId="6" fillId="0" borderId="16" xfId="1" applyNumberFormat="1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7" xfId="0" applyFont="1" applyBorder="1"/>
    <xf numFmtId="164" fontId="6" fillId="0" borderId="17" xfId="1" applyFont="1" applyBorder="1"/>
    <xf numFmtId="166" fontId="6" fillId="0" borderId="17" xfId="1" applyNumberFormat="1" applyFont="1" applyBorder="1"/>
    <xf numFmtId="164" fontId="6" fillId="0" borderId="0" xfId="1" applyFont="1"/>
    <xf numFmtId="0" fontId="11" fillId="2" borderId="18" xfId="0" applyFont="1" applyFill="1" applyBorder="1"/>
    <xf numFmtId="0" fontId="11" fillId="2" borderId="19" xfId="0" applyFont="1" applyFill="1" applyBorder="1"/>
    <xf numFmtId="0" fontId="6" fillId="3" borderId="20" xfId="0" applyFont="1" applyFill="1" applyBorder="1"/>
    <xf numFmtId="0" fontId="11" fillId="3" borderId="21" xfId="0" applyFont="1" applyFill="1" applyBorder="1"/>
    <xf numFmtId="166" fontId="6" fillId="3" borderId="22" xfId="1" applyNumberFormat="1" applyFont="1" applyFill="1" applyBorder="1"/>
    <xf numFmtId="0" fontId="11" fillId="3" borderId="23" xfId="0" applyFont="1" applyFill="1" applyBorder="1"/>
    <xf numFmtId="0" fontId="11" fillId="3" borderId="22" xfId="0" applyFont="1" applyFill="1" applyBorder="1"/>
    <xf numFmtId="164" fontId="6" fillId="3" borderId="22" xfId="1" applyFont="1" applyFill="1" applyBorder="1"/>
    <xf numFmtId="0" fontId="11" fillId="3" borderId="24" xfId="0" applyFont="1" applyFill="1" applyBorder="1"/>
    <xf numFmtId="0" fontId="11" fillId="3" borderId="25" xfId="0" applyFont="1" applyFill="1" applyBorder="1"/>
    <xf numFmtId="0" fontId="11" fillId="3" borderId="19" xfId="0" applyFont="1" applyFill="1" applyBorder="1"/>
    <xf numFmtId="0" fontId="6" fillId="3" borderId="25" xfId="0" applyFont="1" applyFill="1" applyBorder="1"/>
    <xf numFmtId="1" fontId="6" fillId="3" borderId="0" xfId="0" applyNumberFormat="1" applyFont="1" applyFill="1" applyBorder="1"/>
    <xf numFmtId="0" fontId="6" fillId="3" borderId="0" xfId="0" applyFont="1" applyFill="1" applyBorder="1"/>
    <xf numFmtId="0" fontId="11" fillId="3" borderId="18" xfId="0" applyFont="1" applyFill="1" applyBorder="1"/>
    <xf numFmtId="0" fontId="11" fillId="3" borderId="26" xfId="0" applyFont="1" applyFill="1" applyBorder="1"/>
    <xf numFmtId="1" fontId="12" fillId="3" borderId="0" xfId="0" applyNumberFormat="1" applyFont="1" applyFill="1" applyBorder="1"/>
    <xf numFmtId="0" fontId="6" fillId="3" borderId="27" xfId="0" applyFont="1" applyFill="1" applyBorder="1"/>
    <xf numFmtId="1" fontId="12" fillId="3" borderId="28" xfId="0" applyNumberFormat="1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1" fontId="12" fillId="0" borderId="0" xfId="0" applyNumberFormat="1" applyFont="1" applyBorder="1"/>
    <xf numFmtId="0" fontId="13" fillId="4" borderId="22" xfId="0" applyFont="1" applyFill="1" applyBorder="1"/>
    <xf numFmtId="0" fontId="15" fillId="0" borderId="0" xfId="0" applyFont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166" fontId="2" fillId="0" borderId="15" xfId="1" applyNumberFormat="1" applyFont="1" applyBorder="1"/>
    <xf numFmtId="166" fontId="2" fillId="0" borderId="15" xfId="0" applyNumberFormat="1" applyFont="1" applyBorder="1"/>
    <xf numFmtId="49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horizontal="left"/>
    </xf>
    <xf numFmtId="0" fontId="2" fillId="0" borderId="53" xfId="0" applyFont="1" applyBorder="1"/>
    <xf numFmtId="0" fontId="2" fillId="0" borderId="53" xfId="0" applyFont="1" applyBorder="1" applyAlignment="1">
      <alignment horizontal="center"/>
    </xf>
    <xf numFmtId="166" fontId="2" fillId="0" borderId="53" xfId="1" applyNumberFormat="1" applyFont="1" applyBorder="1"/>
    <xf numFmtId="166" fontId="2" fillId="0" borderId="53" xfId="0" applyNumberFormat="1" applyFont="1" applyBorder="1"/>
    <xf numFmtId="0" fontId="14" fillId="0" borderId="6" xfId="0" applyFont="1" applyBorder="1"/>
    <xf numFmtId="0" fontId="7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0" xfId="1" applyFont="1" applyBorder="1" applyAlignment="1">
      <alignment horizontal="center" vertical="center" wrapText="1"/>
    </xf>
    <xf numFmtId="164" fontId="7" fillId="0" borderId="16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166" fontId="3" fillId="0" borderId="4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6" fontId="2" fillId="0" borderId="4" xfId="1" applyNumberFormat="1" applyFont="1" applyBorder="1" applyAlignment="1">
      <alignment horizontal="right"/>
    </xf>
    <xf numFmtId="9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0" fontId="3" fillId="0" borderId="39" xfId="0" applyFont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6" fontId="3" fillId="0" borderId="3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4" xfId="0" applyNumberFormat="1" applyFont="1" applyBorder="1" applyAlignment="1">
      <alignment horizontal="right"/>
    </xf>
    <xf numFmtId="0" fontId="6" fillId="5" borderId="23" xfId="0" applyFont="1" applyFill="1" applyBorder="1" applyAlignment="1">
      <alignment horizontal="center"/>
    </xf>
    <xf numFmtId="0" fontId="6" fillId="5" borderId="51" xfId="0" applyFont="1" applyFill="1" applyBorder="1" applyAlignment="1">
      <alignment horizontal="center"/>
    </xf>
    <xf numFmtId="0" fontId="6" fillId="5" borderId="5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166" fontId="6" fillId="3" borderId="18" xfId="1" applyNumberFormat="1" applyFont="1" applyFill="1" applyBorder="1" applyAlignment="1">
      <alignment horizontal="center"/>
    </xf>
    <xf numFmtId="166" fontId="6" fillId="3" borderId="50" xfId="1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49" fontId="6" fillId="2" borderId="51" xfId="0" applyNumberFormat="1" applyFont="1" applyFill="1" applyBorder="1" applyAlignment="1">
      <alignment horizontal="center"/>
    </xf>
    <xf numFmtId="49" fontId="6" fillId="2" borderId="52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166" fontId="14" fillId="4" borderId="26" xfId="0" applyNumberFormat="1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164" fontId="6" fillId="3" borderId="18" xfId="1" applyFont="1" applyFill="1" applyBorder="1" applyAlignment="1">
      <alignment horizontal="center"/>
    </xf>
    <xf numFmtId="164" fontId="6" fillId="3" borderId="50" xfId="1" applyFont="1" applyFill="1" applyBorder="1" applyAlignment="1">
      <alignment horizontal="center"/>
    </xf>
    <xf numFmtId="164" fontId="6" fillId="3" borderId="19" xfId="1" applyFont="1" applyFill="1" applyBorder="1" applyAlignment="1">
      <alignment horizontal="center"/>
    </xf>
    <xf numFmtId="164" fontId="6" fillId="3" borderId="29" xfId="1" applyFont="1" applyFill="1" applyBorder="1" applyAlignment="1">
      <alignment horizontal="center"/>
    </xf>
    <xf numFmtId="0" fontId="2" fillId="6" borderId="0" xfId="0" applyFont="1" applyFill="1"/>
    <xf numFmtId="0" fontId="16" fillId="6" borderId="0" xfId="0" applyFont="1" applyFill="1" applyAlignme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4" sqref="A4:A33"/>
    </sheetView>
  </sheetViews>
  <sheetFormatPr baseColWidth="10" defaultRowHeight="12.75" x14ac:dyDescent="0.2"/>
  <cols>
    <col min="1" max="1" width="12.85546875" style="37" customWidth="1"/>
    <col min="2" max="2" width="21" style="37" customWidth="1"/>
    <col min="3" max="3" width="19.140625" style="37" bestFit="1" customWidth="1"/>
    <col min="4" max="4" width="14.140625" style="48" bestFit="1" customWidth="1"/>
    <col min="5" max="5" width="10.85546875" style="37" customWidth="1"/>
    <col min="6" max="16384" width="11.42578125" style="37"/>
  </cols>
  <sheetData>
    <row r="1" spans="1:9" x14ac:dyDescent="0.2">
      <c r="A1" s="85" t="s">
        <v>161</v>
      </c>
      <c r="B1" s="85" t="s">
        <v>162</v>
      </c>
      <c r="C1" s="85" t="s">
        <v>163</v>
      </c>
      <c r="D1" s="87" t="s">
        <v>164</v>
      </c>
      <c r="E1" s="85" t="s">
        <v>165</v>
      </c>
    </row>
    <row r="2" spans="1:9" x14ac:dyDescent="0.2">
      <c r="A2" s="86"/>
      <c r="B2" s="86"/>
      <c r="C2" s="86"/>
      <c r="D2" s="88"/>
      <c r="E2" s="86"/>
    </row>
    <row r="3" spans="1:9" x14ac:dyDescent="0.2">
      <c r="A3" s="86"/>
      <c r="B3" s="86"/>
      <c r="C3" s="86"/>
      <c r="D3" s="88"/>
      <c r="E3" s="86"/>
    </row>
    <row r="4" spans="1:9" ht="15.75" x14ac:dyDescent="0.25">
      <c r="A4" s="38" t="s">
        <v>124</v>
      </c>
      <c r="B4" s="39" t="s">
        <v>157</v>
      </c>
      <c r="C4" s="40" t="s">
        <v>46</v>
      </c>
      <c r="D4" s="41">
        <v>900000</v>
      </c>
      <c r="E4" s="42">
        <f>D4/30</f>
        <v>30000</v>
      </c>
      <c r="I4" s="72"/>
    </row>
    <row r="5" spans="1:9" x14ac:dyDescent="0.2">
      <c r="A5" s="38" t="s">
        <v>125</v>
      </c>
      <c r="B5" s="39" t="s">
        <v>63</v>
      </c>
      <c r="C5" s="40" t="s">
        <v>47</v>
      </c>
      <c r="D5" s="41">
        <v>850000</v>
      </c>
      <c r="E5" s="42">
        <f t="shared" ref="E5:E33" si="0">D5/30</f>
        <v>28333.333333333332</v>
      </c>
    </row>
    <row r="6" spans="1:9" x14ac:dyDescent="0.2">
      <c r="A6" s="38" t="s">
        <v>126</v>
      </c>
      <c r="B6" s="39" t="s">
        <v>54</v>
      </c>
      <c r="C6" s="40" t="s">
        <v>52</v>
      </c>
      <c r="D6" s="41">
        <v>1100000</v>
      </c>
      <c r="E6" s="42">
        <f t="shared" si="0"/>
        <v>36666.666666666664</v>
      </c>
    </row>
    <row r="7" spans="1:9" x14ac:dyDescent="0.2">
      <c r="A7" s="38" t="s">
        <v>127</v>
      </c>
      <c r="B7" s="39" t="s">
        <v>59</v>
      </c>
      <c r="C7" s="40" t="s">
        <v>48</v>
      </c>
      <c r="D7" s="41">
        <v>781242</v>
      </c>
      <c r="E7" s="42">
        <f t="shared" si="0"/>
        <v>26041.4</v>
      </c>
    </row>
    <row r="8" spans="1:9" x14ac:dyDescent="0.2">
      <c r="A8" s="38" t="s">
        <v>128</v>
      </c>
      <c r="B8" s="39" t="s">
        <v>67</v>
      </c>
      <c r="C8" s="40" t="s">
        <v>49</v>
      </c>
      <c r="D8" s="41">
        <v>950000</v>
      </c>
      <c r="E8" s="42">
        <f t="shared" si="0"/>
        <v>31666.666666666668</v>
      </c>
    </row>
    <row r="9" spans="1:9" x14ac:dyDescent="0.2">
      <c r="A9" s="38" t="s">
        <v>129</v>
      </c>
      <c r="B9" s="39" t="s">
        <v>69</v>
      </c>
      <c r="C9" s="40" t="s">
        <v>47</v>
      </c>
      <c r="D9" s="41">
        <v>850000</v>
      </c>
      <c r="E9" s="42">
        <f t="shared" si="0"/>
        <v>28333.333333333332</v>
      </c>
    </row>
    <row r="10" spans="1:9" x14ac:dyDescent="0.2">
      <c r="A10" s="38" t="s">
        <v>130</v>
      </c>
      <c r="B10" s="39" t="s">
        <v>79</v>
      </c>
      <c r="C10" s="40" t="s">
        <v>50</v>
      </c>
      <c r="D10" s="41">
        <v>781242</v>
      </c>
      <c r="E10" s="42">
        <f t="shared" si="0"/>
        <v>26041.4</v>
      </c>
    </row>
    <row r="11" spans="1:9" x14ac:dyDescent="0.2">
      <c r="A11" s="38" t="s">
        <v>131</v>
      </c>
      <c r="B11" s="39" t="s">
        <v>58</v>
      </c>
      <c r="C11" s="40" t="s">
        <v>47</v>
      </c>
      <c r="D11" s="41">
        <v>850000</v>
      </c>
      <c r="E11" s="42">
        <f t="shared" si="0"/>
        <v>28333.333333333332</v>
      </c>
    </row>
    <row r="12" spans="1:9" x14ac:dyDescent="0.2">
      <c r="A12" s="38" t="s">
        <v>132</v>
      </c>
      <c r="B12" s="39" t="s">
        <v>86</v>
      </c>
      <c r="C12" s="40" t="s">
        <v>49</v>
      </c>
      <c r="D12" s="41">
        <v>950000</v>
      </c>
      <c r="E12" s="42">
        <f t="shared" si="0"/>
        <v>31666.666666666668</v>
      </c>
    </row>
    <row r="13" spans="1:9" x14ac:dyDescent="0.2">
      <c r="A13" s="38" t="s">
        <v>133</v>
      </c>
      <c r="B13" s="39" t="s">
        <v>70</v>
      </c>
      <c r="C13" s="40" t="s">
        <v>46</v>
      </c>
      <c r="D13" s="41">
        <v>900000</v>
      </c>
      <c r="E13" s="42">
        <f t="shared" si="0"/>
        <v>30000</v>
      </c>
    </row>
    <row r="14" spans="1:9" x14ac:dyDescent="0.2">
      <c r="A14" s="38" t="s">
        <v>134</v>
      </c>
      <c r="B14" s="39" t="s">
        <v>78</v>
      </c>
      <c r="C14" s="40" t="s">
        <v>52</v>
      </c>
      <c r="D14" s="41">
        <v>1100000</v>
      </c>
      <c r="E14" s="42">
        <f t="shared" si="0"/>
        <v>36666.666666666664</v>
      </c>
    </row>
    <row r="15" spans="1:9" x14ac:dyDescent="0.2">
      <c r="A15" s="38" t="s">
        <v>135</v>
      </c>
      <c r="B15" s="39" t="s">
        <v>72</v>
      </c>
      <c r="C15" s="40" t="s">
        <v>122</v>
      </c>
      <c r="D15" s="41">
        <v>781242</v>
      </c>
      <c r="E15" s="42">
        <f t="shared" si="0"/>
        <v>26041.4</v>
      </c>
    </row>
    <row r="16" spans="1:9" x14ac:dyDescent="0.2">
      <c r="A16" s="38" t="s">
        <v>136</v>
      </c>
      <c r="B16" s="39" t="s">
        <v>56</v>
      </c>
      <c r="C16" s="40" t="s">
        <v>51</v>
      </c>
      <c r="D16" s="41">
        <v>9000000</v>
      </c>
      <c r="E16" s="42">
        <f t="shared" si="0"/>
        <v>300000</v>
      </c>
    </row>
    <row r="17" spans="1:5" x14ac:dyDescent="0.2">
      <c r="A17" s="38" t="s">
        <v>137</v>
      </c>
      <c r="B17" s="39" t="s">
        <v>73</v>
      </c>
      <c r="C17" s="40" t="s">
        <v>52</v>
      </c>
      <c r="D17" s="41">
        <v>1100000</v>
      </c>
      <c r="E17" s="42">
        <f t="shared" si="0"/>
        <v>36666.666666666664</v>
      </c>
    </row>
    <row r="18" spans="1:5" x14ac:dyDescent="0.2">
      <c r="A18" s="38" t="s">
        <v>138</v>
      </c>
      <c r="B18" s="39" t="s">
        <v>60</v>
      </c>
      <c r="C18" s="40" t="s">
        <v>47</v>
      </c>
      <c r="D18" s="41">
        <v>850000</v>
      </c>
      <c r="E18" s="42">
        <f t="shared" si="0"/>
        <v>28333.333333333332</v>
      </c>
    </row>
    <row r="19" spans="1:5" x14ac:dyDescent="0.2">
      <c r="A19" s="38" t="s">
        <v>139</v>
      </c>
      <c r="B19" s="39" t="s">
        <v>66</v>
      </c>
      <c r="C19" s="40" t="s">
        <v>122</v>
      </c>
      <c r="D19" s="41">
        <v>781242</v>
      </c>
      <c r="E19" s="42">
        <f t="shared" si="0"/>
        <v>26041.4</v>
      </c>
    </row>
    <row r="20" spans="1:5" x14ac:dyDescent="0.2">
      <c r="A20" s="38" t="s">
        <v>140</v>
      </c>
      <c r="B20" s="39" t="s">
        <v>65</v>
      </c>
      <c r="C20" s="40" t="s">
        <v>52</v>
      </c>
      <c r="D20" s="41">
        <v>1100000</v>
      </c>
      <c r="E20" s="42">
        <f t="shared" si="0"/>
        <v>36666.666666666664</v>
      </c>
    </row>
    <row r="21" spans="1:5" x14ac:dyDescent="0.2">
      <c r="A21" s="38" t="s">
        <v>141</v>
      </c>
      <c r="B21" s="39" t="s">
        <v>71</v>
      </c>
      <c r="C21" s="40" t="s">
        <v>46</v>
      </c>
      <c r="D21" s="41">
        <v>900000</v>
      </c>
      <c r="E21" s="42">
        <f t="shared" si="0"/>
        <v>30000</v>
      </c>
    </row>
    <row r="22" spans="1:5" x14ac:dyDescent="0.2">
      <c r="A22" s="38" t="s">
        <v>142</v>
      </c>
      <c r="B22" s="39" t="s">
        <v>123</v>
      </c>
      <c r="C22" s="40" t="s">
        <v>47</v>
      </c>
      <c r="D22" s="41">
        <v>850000</v>
      </c>
      <c r="E22" s="42">
        <f t="shared" si="0"/>
        <v>28333.333333333332</v>
      </c>
    </row>
    <row r="23" spans="1:5" x14ac:dyDescent="0.2">
      <c r="A23" s="38" t="s">
        <v>143</v>
      </c>
      <c r="B23" s="39" t="s">
        <v>57</v>
      </c>
      <c r="C23" s="40" t="s">
        <v>52</v>
      </c>
      <c r="D23" s="41">
        <v>1100000</v>
      </c>
      <c r="E23" s="42">
        <f t="shared" si="0"/>
        <v>36666.666666666664</v>
      </c>
    </row>
    <row r="24" spans="1:5" x14ac:dyDescent="0.2">
      <c r="A24" s="38" t="s">
        <v>144</v>
      </c>
      <c r="B24" s="39" t="s">
        <v>64</v>
      </c>
      <c r="C24" s="40" t="s">
        <v>122</v>
      </c>
      <c r="D24" s="41">
        <v>781242</v>
      </c>
      <c r="E24" s="42">
        <f t="shared" si="0"/>
        <v>26041.4</v>
      </c>
    </row>
    <row r="25" spans="1:5" x14ac:dyDescent="0.2">
      <c r="A25" s="38" t="s">
        <v>145</v>
      </c>
      <c r="B25" s="39" t="s">
        <v>74</v>
      </c>
      <c r="C25" s="40" t="s">
        <v>53</v>
      </c>
      <c r="D25" s="41">
        <v>900000</v>
      </c>
      <c r="E25" s="42">
        <f t="shared" si="0"/>
        <v>30000</v>
      </c>
    </row>
    <row r="26" spans="1:5" x14ac:dyDescent="0.2">
      <c r="A26" s="38" t="s">
        <v>146</v>
      </c>
      <c r="B26" s="39" t="s">
        <v>76</v>
      </c>
      <c r="C26" s="40" t="s">
        <v>48</v>
      </c>
      <c r="D26" s="41">
        <v>781242</v>
      </c>
      <c r="E26" s="42">
        <f t="shared" si="0"/>
        <v>26041.4</v>
      </c>
    </row>
    <row r="27" spans="1:5" x14ac:dyDescent="0.2">
      <c r="A27" s="38" t="s">
        <v>147</v>
      </c>
      <c r="B27" s="39" t="s">
        <v>62</v>
      </c>
      <c r="C27" s="40" t="s">
        <v>49</v>
      </c>
      <c r="D27" s="41">
        <v>950000</v>
      </c>
      <c r="E27" s="42">
        <f t="shared" si="0"/>
        <v>31666.666666666668</v>
      </c>
    </row>
    <row r="28" spans="1:5" x14ac:dyDescent="0.2">
      <c r="A28" s="38" t="s">
        <v>148</v>
      </c>
      <c r="B28" s="39" t="s">
        <v>77</v>
      </c>
      <c r="C28" s="40" t="s">
        <v>122</v>
      </c>
      <c r="D28" s="41">
        <v>781242</v>
      </c>
      <c r="E28" s="42">
        <f t="shared" si="0"/>
        <v>26041.4</v>
      </c>
    </row>
    <row r="29" spans="1:5" x14ac:dyDescent="0.2">
      <c r="A29" s="38" t="s">
        <v>149</v>
      </c>
      <c r="B29" s="39" t="s">
        <v>80</v>
      </c>
      <c r="C29" s="40" t="s">
        <v>122</v>
      </c>
      <c r="D29" s="41">
        <v>781242</v>
      </c>
      <c r="E29" s="42">
        <f t="shared" si="0"/>
        <v>26041.4</v>
      </c>
    </row>
    <row r="30" spans="1:5" x14ac:dyDescent="0.2">
      <c r="A30" s="38" t="s">
        <v>150</v>
      </c>
      <c r="B30" s="39" t="s">
        <v>75</v>
      </c>
      <c r="C30" s="40" t="s">
        <v>122</v>
      </c>
      <c r="D30" s="41">
        <v>781242</v>
      </c>
      <c r="E30" s="42">
        <f t="shared" si="0"/>
        <v>26041.4</v>
      </c>
    </row>
    <row r="31" spans="1:5" x14ac:dyDescent="0.2">
      <c r="A31" s="38" t="s">
        <v>151</v>
      </c>
      <c r="B31" s="39" t="s">
        <v>68</v>
      </c>
      <c r="C31" s="40" t="s">
        <v>52</v>
      </c>
      <c r="D31" s="41">
        <v>1100000</v>
      </c>
      <c r="E31" s="42">
        <f t="shared" si="0"/>
        <v>36666.666666666664</v>
      </c>
    </row>
    <row r="32" spans="1:5" x14ac:dyDescent="0.2">
      <c r="A32" s="38" t="s">
        <v>152</v>
      </c>
      <c r="B32" s="39" t="s">
        <v>55</v>
      </c>
      <c r="C32" s="40" t="s">
        <v>52</v>
      </c>
      <c r="D32" s="41">
        <v>1100000</v>
      </c>
      <c r="E32" s="42">
        <f t="shared" si="0"/>
        <v>36666.666666666664</v>
      </c>
    </row>
    <row r="33" spans="1:5" ht="13.5" thickBot="1" x14ac:dyDescent="0.25">
      <c r="A33" s="43" t="s">
        <v>153</v>
      </c>
      <c r="B33" s="44" t="s">
        <v>61</v>
      </c>
      <c r="C33" s="45" t="s">
        <v>53</v>
      </c>
      <c r="D33" s="46">
        <v>900000</v>
      </c>
      <c r="E33" s="47">
        <f t="shared" si="0"/>
        <v>30000</v>
      </c>
    </row>
  </sheetData>
  <mergeCells count="5">
    <mergeCell ref="E1:E3"/>
    <mergeCell ref="A1:A3"/>
    <mergeCell ref="B1:B3"/>
    <mergeCell ref="C1:C3"/>
    <mergeCell ref="D1:D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75" workbookViewId="0">
      <selection activeCell="J59" sqref="J59"/>
    </sheetView>
  </sheetViews>
  <sheetFormatPr baseColWidth="10" defaultRowHeight="11.25" x14ac:dyDescent="0.2"/>
  <cols>
    <col min="1" max="1" width="11.7109375" style="1" bestFit="1" customWidth="1"/>
    <col min="2" max="2" width="24" style="1" customWidth="1"/>
    <col min="3" max="3" width="13.140625" style="1" bestFit="1" customWidth="1"/>
    <col min="4" max="4" width="9.7109375" style="1" bestFit="1" customWidth="1"/>
    <col min="5" max="5" width="13.140625" style="1" bestFit="1" customWidth="1"/>
    <col min="6" max="6" width="10.5703125" style="1" bestFit="1" customWidth="1"/>
    <col min="7" max="7" width="8.85546875" style="1" bestFit="1" customWidth="1"/>
    <col min="8" max="8" width="12.28515625" style="1" bestFit="1" customWidth="1"/>
    <col min="9" max="9" width="9.42578125" style="1" bestFit="1" customWidth="1"/>
    <col min="10" max="10" width="12.140625" style="1" bestFit="1" customWidth="1"/>
    <col min="11" max="11" width="8.85546875" style="1" customWidth="1"/>
    <col min="12" max="12" width="12.140625" style="1" bestFit="1" customWidth="1"/>
    <col min="13" max="13" width="9.42578125" style="1" bestFit="1" customWidth="1"/>
    <col min="14" max="14" width="12.140625" style="1" bestFit="1" customWidth="1"/>
    <col min="15" max="15" width="9.140625" style="1" bestFit="1" customWidth="1"/>
    <col min="16" max="16" width="14" style="1" bestFit="1" customWidth="1"/>
    <col min="17" max="17" width="10.85546875" style="1" bestFit="1" customWidth="1"/>
    <col min="18" max="18" width="15" style="1" bestFit="1" customWidth="1"/>
    <col min="19" max="19" width="15.42578125" style="1" customWidth="1"/>
    <col min="20" max="20" width="9.28515625" style="1" bestFit="1" customWidth="1"/>
    <col min="21" max="21" width="8.7109375" style="1" customWidth="1"/>
    <col min="22" max="22" width="9.7109375" style="1" customWidth="1"/>
    <col min="23" max="23" width="14.42578125" style="1" customWidth="1"/>
    <col min="24" max="24" width="11.7109375" style="1" bestFit="1" customWidth="1"/>
    <col min="25" max="25" width="15" style="1" bestFit="1" customWidth="1"/>
    <col min="26" max="26" width="15.5703125" style="1" customWidth="1"/>
    <col min="27" max="27" width="18.85546875" style="1" bestFit="1" customWidth="1"/>
    <col min="28" max="28" width="8" style="1" customWidth="1"/>
    <col min="29" max="16384" width="11.42578125" style="1"/>
  </cols>
  <sheetData>
    <row r="1" spans="1:26" ht="12" thickTop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</row>
    <row r="2" spans="1:26" x14ac:dyDescent="0.2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6"/>
    </row>
    <row r="3" spans="1:26" x14ac:dyDescent="0.2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6"/>
    </row>
    <row r="4" spans="1:26" ht="18" x14ac:dyDescent="0.25">
      <c r="A4" s="118" t="s">
        <v>45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6"/>
    </row>
    <row r="5" spans="1:26" x14ac:dyDescent="0.2">
      <c r="A5" s="1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6"/>
    </row>
    <row r="6" spans="1:26" x14ac:dyDescent="0.2">
      <c r="A6" s="120" t="s">
        <v>160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 t="s">
        <v>159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6"/>
    </row>
    <row r="7" spans="1:26" x14ac:dyDescent="0.2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6"/>
    </row>
    <row r="8" spans="1:26" x14ac:dyDescent="0.2">
      <c r="A8" s="1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6"/>
    </row>
    <row r="9" spans="1:26" ht="12" thickBo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ht="13.5" customHeight="1" thickTop="1" thickBot="1" x14ac:dyDescent="0.25">
      <c r="A10" s="6" t="s">
        <v>158</v>
      </c>
      <c r="B10" s="6" t="s">
        <v>92</v>
      </c>
      <c r="C10" s="6" t="s">
        <v>95</v>
      </c>
      <c r="D10" s="6" t="s">
        <v>97</v>
      </c>
      <c r="E10" s="6" t="s">
        <v>100</v>
      </c>
      <c r="F10" s="6" t="s">
        <v>102</v>
      </c>
      <c r="G10" s="90" t="s">
        <v>15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2"/>
      <c r="S10" s="141" t="s">
        <v>167</v>
      </c>
      <c r="T10" s="90" t="s">
        <v>13</v>
      </c>
      <c r="U10" s="91"/>
      <c r="V10" s="91"/>
      <c r="W10" s="91"/>
      <c r="X10" s="92"/>
      <c r="Y10" s="6" t="s">
        <v>104</v>
      </c>
      <c r="Z10" s="6" t="s">
        <v>106</v>
      </c>
    </row>
    <row r="11" spans="1:26" ht="13.5" customHeight="1" thickTop="1" thickBot="1" x14ac:dyDescent="0.25">
      <c r="A11" s="7" t="s">
        <v>93</v>
      </c>
      <c r="B11" s="7" t="s">
        <v>93</v>
      </c>
      <c r="C11" s="7" t="s">
        <v>96</v>
      </c>
      <c r="D11" s="7" t="s">
        <v>98</v>
      </c>
      <c r="E11" s="7"/>
      <c r="F11" s="7"/>
      <c r="G11" s="99" t="s">
        <v>4</v>
      </c>
      <c r="H11" s="100"/>
      <c r="I11" s="100"/>
      <c r="J11" s="101"/>
      <c r="K11" s="102" t="s">
        <v>5</v>
      </c>
      <c r="L11" s="103"/>
      <c r="M11" s="103"/>
      <c r="N11" s="104"/>
      <c r="O11" s="6" t="s">
        <v>104</v>
      </c>
      <c r="P11" s="6" t="s">
        <v>105</v>
      </c>
      <c r="Q11" s="6" t="s">
        <v>10</v>
      </c>
      <c r="R11" s="6" t="s">
        <v>10</v>
      </c>
      <c r="S11" s="142"/>
      <c r="T11" s="90" t="s">
        <v>9</v>
      </c>
      <c r="U11" s="91"/>
      <c r="V11" s="92"/>
      <c r="W11" s="6" t="s">
        <v>10</v>
      </c>
      <c r="X11" s="6" t="s">
        <v>10</v>
      </c>
      <c r="Y11" s="7"/>
      <c r="Z11" s="7"/>
    </row>
    <row r="12" spans="1:26" ht="30" customHeight="1" thickTop="1" thickBot="1" x14ac:dyDescent="0.25">
      <c r="A12" s="8" t="s">
        <v>94</v>
      </c>
      <c r="B12" s="8" t="s">
        <v>94</v>
      </c>
      <c r="C12" s="8" t="s">
        <v>94</v>
      </c>
      <c r="D12" s="8" t="s">
        <v>99</v>
      </c>
      <c r="E12" s="8" t="s">
        <v>101</v>
      </c>
      <c r="F12" s="8" t="s">
        <v>103</v>
      </c>
      <c r="G12" s="9" t="s">
        <v>0</v>
      </c>
      <c r="H12" s="9" t="s">
        <v>1</v>
      </c>
      <c r="I12" s="10" t="s">
        <v>88</v>
      </c>
      <c r="J12" s="10" t="s">
        <v>87</v>
      </c>
      <c r="K12" s="9" t="s">
        <v>0</v>
      </c>
      <c r="L12" s="9" t="s">
        <v>1</v>
      </c>
      <c r="M12" s="10" t="s">
        <v>2</v>
      </c>
      <c r="N12" s="11" t="s">
        <v>3</v>
      </c>
      <c r="O12" s="8" t="s">
        <v>16</v>
      </c>
      <c r="P12" s="8" t="s">
        <v>17</v>
      </c>
      <c r="Q12" s="8" t="s">
        <v>18</v>
      </c>
      <c r="R12" s="8" t="s">
        <v>19</v>
      </c>
      <c r="S12" s="8" t="s">
        <v>168</v>
      </c>
      <c r="T12" s="9" t="s">
        <v>6</v>
      </c>
      <c r="U12" s="9" t="s">
        <v>7</v>
      </c>
      <c r="V12" s="9" t="s">
        <v>8</v>
      </c>
      <c r="W12" s="8" t="s">
        <v>11</v>
      </c>
      <c r="X12" s="8" t="s">
        <v>12</v>
      </c>
      <c r="Y12" s="8" t="s">
        <v>13</v>
      </c>
      <c r="Z12" s="8" t="s">
        <v>107</v>
      </c>
    </row>
    <row r="13" spans="1:26" ht="13.5" thickTop="1" x14ac:dyDescent="0.2">
      <c r="A13" s="38" t="s">
        <v>124</v>
      </c>
      <c r="B13" s="22"/>
      <c r="C13" s="23"/>
      <c r="D13" s="24"/>
      <c r="E13" s="25"/>
      <c r="F13" s="25"/>
      <c r="G13" s="24"/>
      <c r="H13" s="24"/>
      <c r="I13" s="24"/>
      <c r="J13" s="24"/>
      <c r="K13" s="26"/>
      <c r="L13" s="26"/>
      <c r="M13" s="26"/>
      <c r="N13" s="26"/>
      <c r="O13" s="26"/>
      <c r="P13" s="25"/>
      <c r="Q13" s="25"/>
      <c r="R13" s="25"/>
      <c r="S13" s="26"/>
      <c r="T13" s="25"/>
      <c r="U13" s="25"/>
      <c r="V13" s="25"/>
      <c r="W13" s="25"/>
      <c r="X13" s="25"/>
      <c r="Y13" s="26"/>
      <c r="Z13" s="26"/>
    </row>
    <row r="14" spans="1:26" ht="12.75" x14ac:dyDescent="0.2">
      <c r="A14" s="38" t="s">
        <v>125</v>
      </c>
      <c r="B14" s="73"/>
      <c r="C14" s="74"/>
      <c r="D14" s="75"/>
      <c r="E14" s="76"/>
      <c r="F14" s="76"/>
      <c r="G14" s="75"/>
      <c r="H14" s="75"/>
      <c r="I14" s="75"/>
      <c r="J14" s="75"/>
      <c r="K14" s="77"/>
      <c r="L14" s="77"/>
      <c r="M14" s="77"/>
      <c r="N14" s="77"/>
      <c r="O14" s="77"/>
      <c r="P14" s="76"/>
      <c r="Q14" s="76"/>
      <c r="R14" s="76"/>
      <c r="S14" s="77"/>
      <c r="T14" s="76"/>
      <c r="U14" s="76"/>
      <c r="V14" s="76"/>
      <c r="W14" s="76"/>
      <c r="X14" s="76"/>
      <c r="Y14" s="77"/>
      <c r="Z14" s="77"/>
    </row>
    <row r="15" spans="1:26" ht="12.75" x14ac:dyDescent="0.2">
      <c r="A15" s="38" t="s">
        <v>126</v>
      </c>
      <c r="B15" s="73"/>
      <c r="C15" s="74"/>
      <c r="D15" s="75"/>
      <c r="E15" s="76"/>
      <c r="F15" s="76"/>
      <c r="G15" s="75"/>
      <c r="H15" s="75"/>
      <c r="I15" s="75"/>
      <c r="J15" s="75"/>
      <c r="K15" s="77"/>
      <c r="L15" s="77"/>
      <c r="M15" s="77"/>
      <c r="N15" s="77"/>
      <c r="O15" s="77"/>
      <c r="P15" s="76"/>
      <c r="Q15" s="76"/>
      <c r="R15" s="76"/>
      <c r="S15" s="77"/>
      <c r="T15" s="76"/>
      <c r="U15" s="76"/>
      <c r="V15" s="76"/>
      <c r="W15" s="76"/>
      <c r="X15" s="76"/>
      <c r="Y15" s="77"/>
      <c r="Z15" s="77"/>
    </row>
    <row r="16" spans="1:26" ht="12.75" x14ac:dyDescent="0.2">
      <c r="A16" s="38" t="s">
        <v>127</v>
      </c>
      <c r="B16" s="73"/>
      <c r="C16" s="74"/>
      <c r="D16" s="75"/>
      <c r="E16" s="76"/>
      <c r="F16" s="76"/>
      <c r="G16" s="75"/>
      <c r="H16" s="75"/>
      <c r="I16" s="75"/>
      <c r="J16" s="75"/>
      <c r="K16" s="77"/>
      <c r="L16" s="77"/>
      <c r="M16" s="77"/>
      <c r="N16" s="77"/>
      <c r="O16" s="77"/>
      <c r="P16" s="76"/>
      <c r="Q16" s="76"/>
      <c r="R16" s="76"/>
      <c r="S16" s="77"/>
      <c r="T16" s="76"/>
      <c r="U16" s="76"/>
      <c r="V16" s="76"/>
      <c r="W16" s="76"/>
      <c r="X16" s="76"/>
      <c r="Y16" s="77"/>
      <c r="Z16" s="77"/>
    </row>
    <row r="17" spans="1:26" ht="12.75" x14ac:dyDescent="0.2">
      <c r="A17" s="38" t="s">
        <v>128</v>
      </c>
      <c r="B17" s="73"/>
      <c r="C17" s="74"/>
      <c r="D17" s="75"/>
      <c r="E17" s="76"/>
      <c r="F17" s="76"/>
      <c r="G17" s="75"/>
      <c r="H17" s="75"/>
      <c r="I17" s="75"/>
      <c r="J17" s="75"/>
      <c r="K17" s="77"/>
      <c r="L17" s="77"/>
      <c r="M17" s="77"/>
      <c r="N17" s="77"/>
      <c r="O17" s="77"/>
      <c r="P17" s="76"/>
      <c r="Q17" s="76"/>
      <c r="R17" s="76"/>
      <c r="S17" s="77"/>
      <c r="T17" s="76"/>
      <c r="U17" s="76"/>
      <c r="V17" s="76"/>
      <c r="W17" s="76"/>
      <c r="X17" s="76"/>
      <c r="Y17" s="77"/>
      <c r="Z17" s="77"/>
    </row>
    <row r="18" spans="1:26" ht="12.75" x14ac:dyDescent="0.2">
      <c r="A18" s="38" t="s">
        <v>129</v>
      </c>
      <c r="B18" s="73"/>
      <c r="C18" s="74"/>
      <c r="D18" s="75"/>
      <c r="E18" s="76"/>
      <c r="F18" s="76"/>
      <c r="G18" s="75"/>
      <c r="H18" s="75"/>
      <c r="I18" s="75"/>
      <c r="J18" s="75"/>
      <c r="K18" s="77"/>
      <c r="L18" s="77"/>
      <c r="M18" s="77"/>
      <c r="N18" s="77"/>
      <c r="O18" s="77"/>
      <c r="P18" s="76"/>
      <c r="Q18" s="76"/>
      <c r="R18" s="76"/>
      <c r="S18" s="77"/>
      <c r="T18" s="76"/>
      <c r="U18" s="76"/>
      <c r="V18" s="76"/>
      <c r="W18" s="76"/>
      <c r="X18" s="76"/>
      <c r="Y18" s="77"/>
      <c r="Z18" s="77"/>
    </row>
    <row r="19" spans="1:26" ht="12.75" x14ac:dyDescent="0.2">
      <c r="A19" s="38" t="s">
        <v>130</v>
      </c>
      <c r="B19" s="73"/>
      <c r="C19" s="74"/>
      <c r="D19" s="75"/>
      <c r="E19" s="76"/>
      <c r="F19" s="76"/>
      <c r="G19" s="75"/>
      <c r="H19" s="75"/>
      <c r="I19" s="75"/>
      <c r="J19" s="75"/>
      <c r="K19" s="77"/>
      <c r="L19" s="77"/>
      <c r="M19" s="77"/>
      <c r="N19" s="77"/>
      <c r="O19" s="77"/>
      <c r="P19" s="76"/>
      <c r="Q19" s="76"/>
      <c r="R19" s="76"/>
      <c r="S19" s="77"/>
      <c r="T19" s="76"/>
      <c r="U19" s="76"/>
      <c r="V19" s="76"/>
      <c r="W19" s="76"/>
      <c r="X19" s="76"/>
      <c r="Y19" s="77"/>
      <c r="Z19" s="77"/>
    </row>
    <row r="20" spans="1:26" ht="12.75" x14ac:dyDescent="0.2">
      <c r="A20" s="38" t="s">
        <v>131</v>
      </c>
      <c r="B20" s="73"/>
      <c r="C20" s="74"/>
      <c r="D20" s="75"/>
      <c r="E20" s="76"/>
      <c r="F20" s="76"/>
      <c r="G20" s="75"/>
      <c r="H20" s="75"/>
      <c r="I20" s="75"/>
      <c r="J20" s="75"/>
      <c r="K20" s="77"/>
      <c r="L20" s="77"/>
      <c r="M20" s="77"/>
      <c r="N20" s="77"/>
      <c r="O20" s="77"/>
      <c r="P20" s="76"/>
      <c r="Q20" s="76"/>
      <c r="R20" s="76"/>
      <c r="S20" s="77"/>
      <c r="T20" s="76"/>
      <c r="U20" s="76"/>
      <c r="V20" s="76"/>
      <c r="W20" s="76"/>
      <c r="X20" s="76"/>
      <c r="Y20" s="77"/>
      <c r="Z20" s="77"/>
    </row>
    <row r="21" spans="1:26" ht="12.75" x14ac:dyDescent="0.2">
      <c r="A21" s="38" t="s">
        <v>132</v>
      </c>
      <c r="B21" s="73"/>
      <c r="C21" s="74"/>
      <c r="D21" s="75"/>
      <c r="E21" s="76"/>
      <c r="F21" s="76"/>
      <c r="G21" s="75"/>
      <c r="H21" s="75"/>
      <c r="I21" s="75"/>
      <c r="J21" s="75"/>
      <c r="K21" s="77"/>
      <c r="L21" s="77"/>
      <c r="M21" s="77"/>
      <c r="N21" s="77"/>
      <c r="O21" s="77"/>
      <c r="P21" s="76"/>
      <c r="Q21" s="76"/>
      <c r="R21" s="76"/>
      <c r="S21" s="77"/>
      <c r="T21" s="76"/>
      <c r="U21" s="76"/>
      <c r="V21" s="76"/>
      <c r="W21" s="76"/>
      <c r="X21" s="76"/>
      <c r="Y21" s="77"/>
      <c r="Z21" s="77"/>
    </row>
    <row r="22" spans="1:26" ht="12.75" x14ac:dyDescent="0.2">
      <c r="A22" s="38" t="s">
        <v>133</v>
      </c>
      <c r="B22" s="73"/>
      <c r="C22" s="74"/>
      <c r="D22" s="75"/>
      <c r="E22" s="76"/>
      <c r="F22" s="76"/>
      <c r="G22" s="75"/>
      <c r="H22" s="75"/>
      <c r="I22" s="75"/>
      <c r="J22" s="75"/>
      <c r="K22" s="77"/>
      <c r="L22" s="77"/>
      <c r="M22" s="77"/>
      <c r="N22" s="77"/>
      <c r="O22" s="77"/>
      <c r="P22" s="76"/>
      <c r="Q22" s="76"/>
      <c r="R22" s="76"/>
      <c r="S22" s="77"/>
      <c r="T22" s="76"/>
      <c r="U22" s="76"/>
      <c r="V22" s="76"/>
      <c r="W22" s="76"/>
      <c r="X22" s="76"/>
      <c r="Y22" s="77"/>
      <c r="Z22" s="77"/>
    </row>
    <row r="23" spans="1:26" ht="12.75" x14ac:dyDescent="0.2">
      <c r="A23" s="38" t="s">
        <v>134</v>
      </c>
      <c r="B23" s="73"/>
      <c r="C23" s="74"/>
      <c r="D23" s="75"/>
      <c r="E23" s="76"/>
      <c r="F23" s="76"/>
      <c r="G23" s="75"/>
      <c r="H23" s="75"/>
      <c r="I23" s="75"/>
      <c r="J23" s="75"/>
      <c r="K23" s="77"/>
      <c r="L23" s="77"/>
      <c r="M23" s="77"/>
      <c r="N23" s="77"/>
      <c r="O23" s="77"/>
      <c r="P23" s="76"/>
      <c r="Q23" s="76"/>
      <c r="R23" s="76"/>
      <c r="S23" s="77"/>
      <c r="T23" s="76"/>
      <c r="U23" s="76"/>
      <c r="V23" s="76"/>
      <c r="W23" s="76"/>
      <c r="X23" s="76"/>
      <c r="Y23" s="77"/>
      <c r="Z23" s="77"/>
    </row>
    <row r="24" spans="1:26" ht="12.75" x14ac:dyDescent="0.2">
      <c r="A24" s="38" t="s">
        <v>135</v>
      </c>
      <c r="B24" s="73"/>
      <c r="C24" s="74"/>
      <c r="D24" s="75"/>
      <c r="E24" s="76"/>
      <c r="F24" s="76"/>
      <c r="G24" s="75"/>
      <c r="H24" s="75"/>
      <c r="I24" s="75"/>
      <c r="J24" s="75"/>
      <c r="K24" s="77"/>
      <c r="L24" s="77"/>
      <c r="M24" s="77"/>
      <c r="N24" s="77"/>
      <c r="O24" s="77"/>
      <c r="P24" s="76"/>
      <c r="Q24" s="76"/>
      <c r="R24" s="76"/>
      <c r="S24" s="77"/>
      <c r="T24" s="76"/>
      <c r="U24" s="76"/>
      <c r="V24" s="76"/>
      <c r="W24" s="76"/>
      <c r="X24" s="76"/>
      <c r="Y24" s="77"/>
      <c r="Z24" s="77"/>
    </row>
    <row r="25" spans="1:26" ht="12.75" x14ac:dyDescent="0.2">
      <c r="A25" s="38" t="s">
        <v>136</v>
      </c>
      <c r="B25" s="73"/>
      <c r="C25" s="74"/>
      <c r="D25" s="75"/>
      <c r="E25" s="76"/>
      <c r="F25" s="76"/>
      <c r="G25" s="75"/>
      <c r="H25" s="75"/>
      <c r="I25" s="75"/>
      <c r="J25" s="75"/>
      <c r="K25" s="77"/>
      <c r="L25" s="77"/>
      <c r="M25" s="77"/>
      <c r="N25" s="77"/>
      <c r="O25" s="77"/>
      <c r="P25" s="76"/>
      <c r="Q25" s="76"/>
      <c r="R25" s="76"/>
      <c r="S25" s="77"/>
      <c r="T25" s="76"/>
      <c r="U25" s="76"/>
      <c r="V25" s="76"/>
      <c r="W25" s="76"/>
      <c r="X25" s="76"/>
      <c r="Y25" s="77"/>
      <c r="Z25" s="77"/>
    </row>
    <row r="26" spans="1:26" ht="12.75" x14ac:dyDescent="0.2">
      <c r="A26" s="38" t="s">
        <v>137</v>
      </c>
      <c r="B26" s="73"/>
      <c r="C26" s="74"/>
      <c r="D26" s="75"/>
      <c r="E26" s="76"/>
      <c r="F26" s="76"/>
      <c r="G26" s="75"/>
      <c r="H26" s="75"/>
      <c r="I26" s="75"/>
      <c r="J26" s="75"/>
      <c r="K26" s="77"/>
      <c r="L26" s="77"/>
      <c r="M26" s="77"/>
      <c r="N26" s="77"/>
      <c r="O26" s="77"/>
      <c r="P26" s="76"/>
      <c r="Q26" s="76"/>
      <c r="R26" s="76"/>
      <c r="S26" s="77"/>
      <c r="T26" s="76"/>
      <c r="U26" s="76"/>
      <c r="V26" s="76"/>
      <c r="W26" s="76"/>
      <c r="X26" s="76"/>
      <c r="Y26" s="77"/>
      <c r="Z26" s="77"/>
    </row>
    <row r="27" spans="1:26" ht="12.75" x14ac:dyDescent="0.2">
      <c r="A27" s="38" t="s">
        <v>138</v>
      </c>
      <c r="B27" s="73"/>
      <c r="C27" s="74"/>
      <c r="D27" s="75"/>
      <c r="E27" s="76"/>
      <c r="F27" s="76"/>
      <c r="G27" s="75"/>
      <c r="H27" s="75"/>
      <c r="I27" s="75"/>
      <c r="J27" s="75"/>
      <c r="K27" s="77"/>
      <c r="L27" s="77"/>
      <c r="M27" s="77"/>
      <c r="N27" s="77"/>
      <c r="O27" s="77"/>
      <c r="P27" s="76"/>
      <c r="Q27" s="76"/>
      <c r="R27" s="76"/>
      <c r="S27" s="77"/>
      <c r="T27" s="76"/>
      <c r="U27" s="76"/>
      <c r="V27" s="76"/>
      <c r="W27" s="76"/>
      <c r="X27" s="76"/>
      <c r="Y27" s="77"/>
      <c r="Z27" s="77"/>
    </row>
    <row r="28" spans="1:26" ht="12.75" x14ac:dyDescent="0.2">
      <c r="A28" s="38" t="s">
        <v>139</v>
      </c>
      <c r="B28" s="73"/>
      <c r="C28" s="74"/>
      <c r="D28" s="75"/>
      <c r="E28" s="76"/>
      <c r="F28" s="76"/>
      <c r="G28" s="75"/>
      <c r="H28" s="75"/>
      <c r="I28" s="75"/>
      <c r="J28" s="75"/>
      <c r="K28" s="77"/>
      <c r="L28" s="77"/>
      <c r="M28" s="77"/>
      <c r="N28" s="77"/>
      <c r="O28" s="77"/>
      <c r="P28" s="76"/>
      <c r="Q28" s="76"/>
      <c r="R28" s="76"/>
      <c r="S28" s="77"/>
      <c r="T28" s="76"/>
      <c r="U28" s="76"/>
      <c r="V28" s="76"/>
      <c r="W28" s="76"/>
      <c r="X28" s="76"/>
      <c r="Y28" s="77"/>
      <c r="Z28" s="77"/>
    </row>
    <row r="29" spans="1:26" ht="12.75" x14ac:dyDescent="0.2">
      <c r="A29" s="38" t="s">
        <v>140</v>
      </c>
      <c r="B29" s="73"/>
      <c r="C29" s="74"/>
      <c r="D29" s="75"/>
      <c r="E29" s="76"/>
      <c r="F29" s="76"/>
      <c r="G29" s="75"/>
      <c r="H29" s="75"/>
      <c r="I29" s="75"/>
      <c r="J29" s="75"/>
      <c r="K29" s="77"/>
      <c r="L29" s="77"/>
      <c r="M29" s="77"/>
      <c r="N29" s="77"/>
      <c r="O29" s="77"/>
      <c r="P29" s="76"/>
      <c r="Q29" s="76"/>
      <c r="R29" s="76"/>
      <c r="S29" s="77"/>
      <c r="T29" s="76"/>
      <c r="U29" s="76"/>
      <c r="V29" s="76"/>
      <c r="W29" s="76"/>
      <c r="X29" s="76"/>
      <c r="Y29" s="77"/>
      <c r="Z29" s="77"/>
    </row>
    <row r="30" spans="1:26" ht="12.75" x14ac:dyDescent="0.2">
      <c r="A30" s="38" t="s">
        <v>141</v>
      </c>
      <c r="B30" s="73"/>
      <c r="C30" s="74"/>
      <c r="D30" s="75"/>
      <c r="E30" s="76"/>
      <c r="F30" s="76"/>
      <c r="G30" s="75"/>
      <c r="H30" s="75"/>
      <c r="I30" s="75"/>
      <c r="J30" s="75"/>
      <c r="K30" s="77"/>
      <c r="L30" s="77"/>
      <c r="M30" s="77"/>
      <c r="N30" s="77"/>
      <c r="O30" s="77"/>
      <c r="P30" s="76"/>
      <c r="Q30" s="76"/>
      <c r="R30" s="76"/>
      <c r="S30" s="77"/>
      <c r="T30" s="76"/>
      <c r="U30" s="76"/>
      <c r="V30" s="76"/>
      <c r="W30" s="76"/>
      <c r="X30" s="76"/>
      <c r="Y30" s="77"/>
      <c r="Z30" s="77"/>
    </row>
    <row r="31" spans="1:26" ht="12.75" x14ac:dyDescent="0.2">
      <c r="A31" s="38" t="s">
        <v>142</v>
      </c>
      <c r="B31" s="73"/>
      <c r="C31" s="74"/>
      <c r="D31" s="75"/>
      <c r="E31" s="76"/>
      <c r="F31" s="76"/>
      <c r="G31" s="75"/>
      <c r="H31" s="75"/>
      <c r="I31" s="75"/>
      <c r="J31" s="75"/>
      <c r="K31" s="77"/>
      <c r="L31" s="77"/>
      <c r="M31" s="77"/>
      <c r="N31" s="77"/>
      <c r="O31" s="77"/>
      <c r="P31" s="76"/>
      <c r="Q31" s="76"/>
      <c r="R31" s="76"/>
      <c r="S31" s="77"/>
      <c r="T31" s="76"/>
      <c r="U31" s="76"/>
      <c r="V31" s="76"/>
      <c r="W31" s="76"/>
      <c r="X31" s="76"/>
      <c r="Y31" s="77"/>
      <c r="Z31" s="77"/>
    </row>
    <row r="32" spans="1:26" ht="12.75" x14ac:dyDescent="0.2">
      <c r="A32" s="38" t="s">
        <v>143</v>
      </c>
      <c r="B32" s="73"/>
      <c r="C32" s="74"/>
      <c r="D32" s="75"/>
      <c r="E32" s="76"/>
      <c r="F32" s="76"/>
      <c r="G32" s="75"/>
      <c r="H32" s="75"/>
      <c r="I32" s="75"/>
      <c r="J32" s="75"/>
      <c r="K32" s="77"/>
      <c r="L32" s="77"/>
      <c r="M32" s="77"/>
      <c r="N32" s="77"/>
      <c r="O32" s="77"/>
      <c r="P32" s="76"/>
      <c r="Q32" s="76"/>
      <c r="R32" s="76"/>
      <c r="S32" s="77"/>
      <c r="T32" s="76"/>
      <c r="U32" s="76"/>
      <c r="V32" s="76"/>
      <c r="W32" s="76"/>
      <c r="X32" s="76"/>
      <c r="Y32" s="77"/>
      <c r="Z32" s="77"/>
    </row>
    <row r="33" spans="1:26" ht="12.75" x14ac:dyDescent="0.2">
      <c r="A33" s="38" t="s">
        <v>144</v>
      </c>
      <c r="B33" s="73"/>
      <c r="C33" s="74"/>
      <c r="D33" s="75"/>
      <c r="E33" s="76"/>
      <c r="F33" s="76"/>
      <c r="G33" s="75"/>
      <c r="H33" s="75"/>
      <c r="I33" s="75"/>
      <c r="J33" s="75"/>
      <c r="K33" s="77"/>
      <c r="L33" s="77"/>
      <c r="M33" s="77"/>
      <c r="N33" s="77"/>
      <c r="O33" s="77"/>
      <c r="P33" s="76"/>
      <c r="Q33" s="76"/>
      <c r="R33" s="76"/>
      <c r="S33" s="77"/>
      <c r="T33" s="76"/>
      <c r="U33" s="76"/>
      <c r="V33" s="76"/>
      <c r="W33" s="76"/>
      <c r="X33" s="76"/>
      <c r="Y33" s="77"/>
      <c r="Z33" s="77"/>
    </row>
    <row r="34" spans="1:26" ht="12.75" x14ac:dyDescent="0.2">
      <c r="A34" s="38" t="s">
        <v>145</v>
      </c>
      <c r="B34" s="73"/>
      <c r="C34" s="74"/>
      <c r="D34" s="75"/>
      <c r="E34" s="76"/>
      <c r="F34" s="76"/>
      <c r="G34" s="75"/>
      <c r="H34" s="75"/>
      <c r="I34" s="75"/>
      <c r="J34" s="75"/>
      <c r="K34" s="77"/>
      <c r="L34" s="77"/>
      <c r="M34" s="77"/>
      <c r="N34" s="77"/>
      <c r="O34" s="77"/>
      <c r="P34" s="76"/>
      <c r="Q34" s="76"/>
      <c r="R34" s="76"/>
      <c r="S34" s="77"/>
      <c r="T34" s="76"/>
      <c r="U34" s="76"/>
      <c r="V34" s="76"/>
      <c r="W34" s="76"/>
      <c r="X34" s="76"/>
      <c r="Y34" s="77"/>
      <c r="Z34" s="77"/>
    </row>
    <row r="35" spans="1:26" ht="12.75" x14ac:dyDescent="0.2">
      <c r="A35" s="38" t="s">
        <v>146</v>
      </c>
      <c r="B35" s="73"/>
      <c r="C35" s="74"/>
      <c r="D35" s="75"/>
      <c r="E35" s="76"/>
      <c r="F35" s="76"/>
      <c r="G35" s="75"/>
      <c r="H35" s="75"/>
      <c r="I35" s="75"/>
      <c r="J35" s="75"/>
      <c r="K35" s="77"/>
      <c r="L35" s="77"/>
      <c r="M35" s="77"/>
      <c r="N35" s="77"/>
      <c r="O35" s="77"/>
      <c r="P35" s="76"/>
      <c r="Q35" s="76"/>
      <c r="R35" s="76"/>
      <c r="S35" s="77"/>
      <c r="T35" s="76"/>
      <c r="U35" s="76"/>
      <c r="V35" s="76"/>
      <c r="W35" s="76"/>
      <c r="X35" s="76"/>
      <c r="Y35" s="77"/>
      <c r="Z35" s="77"/>
    </row>
    <row r="36" spans="1:26" ht="12.75" x14ac:dyDescent="0.2">
      <c r="A36" s="38" t="s">
        <v>147</v>
      </c>
      <c r="B36" s="73"/>
      <c r="C36" s="74"/>
      <c r="D36" s="75"/>
      <c r="E36" s="76"/>
      <c r="F36" s="76"/>
      <c r="G36" s="75"/>
      <c r="H36" s="75"/>
      <c r="I36" s="75"/>
      <c r="J36" s="75"/>
      <c r="K36" s="77"/>
      <c r="L36" s="77"/>
      <c r="M36" s="77"/>
      <c r="N36" s="77"/>
      <c r="O36" s="77"/>
      <c r="P36" s="76"/>
      <c r="Q36" s="76"/>
      <c r="R36" s="76"/>
      <c r="S36" s="77"/>
      <c r="T36" s="76"/>
      <c r="U36" s="76"/>
      <c r="V36" s="76"/>
      <c r="W36" s="76"/>
      <c r="X36" s="76"/>
      <c r="Y36" s="77"/>
      <c r="Z36" s="77"/>
    </row>
    <row r="37" spans="1:26" ht="12.75" x14ac:dyDescent="0.2">
      <c r="A37" s="38" t="s">
        <v>148</v>
      </c>
      <c r="B37" s="73"/>
      <c r="C37" s="74"/>
      <c r="D37" s="75"/>
      <c r="E37" s="76"/>
      <c r="F37" s="76"/>
      <c r="G37" s="75"/>
      <c r="H37" s="75"/>
      <c r="I37" s="75"/>
      <c r="J37" s="75"/>
      <c r="K37" s="77"/>
      <c r="L37" s="77"/>
      <c r="M37" s="77"/>
      <c r="N37" s="77"/>
      <c r="O37" s="77"/>
      <c r="P37" s="76"/>
      <c r="Q37" s="76"/>
      <c r="R37" s="76"/>
      <c r="S37" s="77"/>
      <c r="T37" s="76"/>
      <c r="U37" s="76"/>
      <c r="V37" s="76"/>
      <c r="W37" s="76"/>
      <c r="X37" s="76"/>
      <c r="Y37" s="77"/>
      <c r="Z37" s="77"/>
    </row>
    <row r="38" spans="1:26" ht="12.75" x14ac:dyDescent="0.2">
      <c r="A38" s="38" t="s">
        <v>149</v>
      </c>
      <c r="B38" s="73"/>
      <c r="C38" s="74"/>
      <c r="D38" s="75"/>
      <c r="E38" s="76"/>
      <c r="F38" s="76"/>
      <c r="G38" s="75"/>
      <c r="H38" s="75"/>
      <c r="I38" s="75"/>
      <c r="J38" s="75"/>
      <c r="K38" s="77"/>
      <c r="L38" s="77"/>
      <c r="M38" s="77"/>
      <c r="N38" s="77"/>
      <c r="O38" s="77"/>
      <c r="P38" s="76"/>
      <c r="Q38" s="76"/>
      <c r="R38" s="76"/>
      <c r="S38" s="77"/>
      <c r="T38" s="76"/>
      <c r="U38" s="76"/>
      <c r="V38" s="76"/>
      <c r="W38" s="76"/>
      <c r="X38" s="76"/>
      <c r="Y38" s="77"/>
      <c r="Z38" s="77"/>
    </row>
    <row r="39" spans="1:26" ht="12.75" x14ac:dyDescent="0.2">
      <c r="A39" s="38" t="s">
        <v>150</v>
      </c>
      <c r="B39" s="73"/>
      <c r="C39" s="74"/>
      <c r="D39" s="75"/>
      <c r="E39" s="76"/>
      <c r="F39" s="76"/>
      <c r="G39" s="75"/>
      <c r="H39" s="75"/>
      <c r="I39" s="75"/>
      <c r="J39" s="75"/>
      <c r="K39" s="77"/>
      <c r="L39" s="77"/>
      <c r="M39" s="77"/>
      <c r="N39" s="77"/>
      <c r="O39" s="77"/>
      <c r="P39" s="76"/>
      <c r="Q39" s="76"/>
      <c r="R39" s="76"/>
      <c r="S39" s="77"/>
      <c r="T39" s="76"/>
      <c r="U39" s="76"/>
      <c r="V39" s="76"/>
      <c r="W39" s="76"/>
      <c r="X39" s="76"/>
      <c r="Y39" s="77"/>
      <c r="Z39" s="77"/>
    </row>
    <row r="40" spans="1:26" ht="12.75" x14ac:dyDescent="0.2">
      <c r="A40" s="38" t="s">
        <v>151</v>
      </c>
      <c r="B40" s="73"/>
      <c r="C40" s="74"/>
      <c r="D40" s="75"/>
      <c r="E40" s="76"/>
      <c r="F40" s="76"/>
      <c r="G40" s="75"/>
      <c r="H40" s="75"/>
      <c r="I40" s="75"/>
      <c r="J40" s="75"/>
      <c r="K40" s="77"/>
      <c r="L40" s="77"/>
      <c r="M40" s="77"/>
      <c r="N40" s="77"/>
      <c r="O40" s="77"/>
      <c r="P40" s="76"/>
      <c r="Q40" s="76"/>
      <c r="R40" s="76"/>
      <c r="S40" s="77"/>
      <c r="T40" s="76"/>
      <c r="U40" s="76"/>
      <c r="V40" s="76"/>
      <c r="W40" s="76"/>
      <c r="X40" s="76"/>
      <c r="Y40" s="77"/>
      <c r="Z40" s="77"/>
    </row>
    <row r="41" spans="1:26" ht="12.75" x14ac:dyDescent="0.2">
      <c r="A41" s="38" t="s">
        <v>152</v>
      </c>
      <c r="B41" s="73"/>
      <c r="C41" s="74"/>
      <c r="D41" s="75"/>
      <c r="E41" s="76"/>
      <c r="F41" s="76"/>
      <c r="G41" s="75"/>
      <c r="H41" s="75"/>
      <c r="I41" s="75"/>
      <c r="J41" s="75"/>
      <c r="K41" s="77"/>
      <c r="L41" s="77"/>
      <c r="M41" s="77"/>
      <c r="N41" s="77"/>
      <c r="O41" s="77"/>
      <c r="P41" s="76"/>
      <c r="Q41" s="76"/>
      <c r="R41" s="76"/>
      <c r="S41" s="77"/>
      <c r="T41" s="76"/>
      <c r="U41" s="76"/>
      <c r="V41" s="76"/>
      <c r="W41" s="76"/>
      <c r="X41" s="76"/>
      <c r="Y41" s="77"/>
      <c r="Z41" s="77"/>
    </row>
    <row r="42" spans="1:26" ht="13.5" thickBot="1" x14ac:dyDescent="0.25">
      <c r="A42" s="43" t="s">
        <v>153</v>
      </c>
      <c r="B42" s="73"/>
      <c r="C42" s="74"/>
      <c r="D42" s="75"/>
      <c r="E42" s="76"/>
      <c r="F42" s="76"/>
      <c r="G42" s="75"/>
      <c r="H42" s="75"/>
      <c r="I42" s="75"/>
      <c r="J42" s="75"/>
      <c r="K42" s="77"/>
      <c r="L42" s="77"/>
      <c r="M42" s="77"/>
      <c r="N42" s="77"/>
      <c r="O42" s="77"/>
      <c r="P42" s="76"/>
      <c r="Q42" s="76"/>
      <c r="R42" s="76"/>
      <c r="S42" s="77"/>
      <c r="T42" s="76"/>
      <c r="U42" s="76"/>
      <c r="V42" s="76"/>
      <c r="W42" s="76"/>
      <c r="X42" s="76"/>
      <c r="Y42" s="77"/>
      <c r="Z42" s="77"/>
    </row>
    <row r="43" spans="1:26" ht="12" thickBot="1" x14ac:dyDescent="0.25">
      <c r="A43" s="78"/>
      <c r="B43" s="79" t="str">
        <f>+IF(A43="","",VLOOKUP(A43,'BD EMPLEADOS'!A31:E63,2,FALSE))</f>
        <v/>
      </c>
      <c r="C43" s="80" t="str">
        <f>IF(A43="","",VLOOKUP(A43,'BD EMPLEADOS'!A31:E63,3,FALSE))</f>
        <v/>
      </c>
      <c r="D43" s="81"/>
      <c r="E43" s="82" t="str">
        <f>+IF(A43="","",VLOOKUP(A43,'BD EMPLEADOS'!A31:E63,5,FALSE))</f>
        <v/>
      </c>
      <c r="F43" s="82" t="str">
        <f>+IF(A43="","",E43*D43)</f>
        <v/>
      </c>
      <c r="G43" s="81" t="str">
        <f>+IF(C43="Operario",5,"")</f>
        <v/>
      </c>
      <c r="H43" s="81" t="str">
        <f>+IF(C43="Operario",4,"")</f>
        <v/>
      </c>
      <c r="I43" s="81" t="str">
        <f>+IF(C43="Operario",2,"")</f>
        <v/>
      </c>
      <c r="J43" s="81" t="str">
        <f>+IF(C43="operario",1,"")</f>
        <v/>
      </c>
      <c r="K43" s="83" t="str">
        <f>+IF(C43="Operario",G43*(E43/8)*$T$47,"")</f>
        <v/>
      </c>
      <c r="L43" s="83" t="str">
        <f>+IF(C43="Operario",H43*(E43/8)*$T$48,"")</f>
        <v/>
      </c>
      <c r="M43" s="83" t="str">
        <f>+IF(C43="Operario",I43*(E43/8)*$T$49,"")</f>
        <v/>
      </c>
      <c r="N43" s="83" t="str">
        <f>+IF(C43="Operario",J43*(E43/8)*$T$50,"")</f>
        <v/>
      </c>
      <c r="O43" s="83"/>
      <c r="P43" s="82"/>
      <c r="Q43" s="82"/>
      <c r="R43" s="82" t="str">
        <f>+IF(C43="Vendedor",$O$51*$O$52,"")</f>
        <v/>
      </c>
      <c r="S43" s="83"/>
      <c r="T43" s="82"/>
      <c r="U43" s="82"/>
      <c r="V43" s="82"/>
      <c r="W43" s="82"/>
      <c r="X43" s="82"/>
      <c r="Y43" s="83"/>
      <c r="Z43" s="83"/>
    </row>
    <row r="44" spans="1:26" ht="16.5" customHeight="1" thickTop="1" thickBot="1" x14ac:dyDescent="0.25">
      <c r="A44" s="93" t="s">
        <v>14</v>
      </c>
      <c r="B44" s="94"/>
      <c r="C44" s="94"/>
      <c r="D44" s="94"/>
      <c r="E44" s="94"/>
      <c r="F44" s="94"/>
      <c r="G44" s="94"/>
      <c r="H44" s="95"/>
      <c r="I44" s="111" t="s">
        <v>22</v>
      </c>
      <c r="J44" s="111"/>
      <c r="K44" s="33" t="s">
        <v>27</v>
      </c>
      <c r="L44" s="33" t="s">
        <v>10</v>
      </c>
      <c r="M44" s="143" t="s">
        <v>89</v>
      </c>
      <c r="N44" s="144"/>
      <c r="O44" s="144"/>
      <c r="P44" s="144"/>
      <c r="Q44" s="144"/>
      <c r="R44" s="145"/>
      <c r="S44" s="12"/>
      <c r="T44" s="14"/>
      <c r="U44" s="84" t="s">
        <v>37</v>
      </c>
      <c r="V44" s="13"/>
      <c r="W44" s="13"/>
      <c r="X44" s="13"/>
      <c r="Y44" s="13"/>
      <c r="Z44" s="14"/>
    </row>
    <row r="45" spans="1:26" ht="12.75" thickTop="1" thickBot="1" x14ac:dyDescent="0.25">
      <c r="A45" s="105" t="s">
        <v>15</v>
      </c>
      <c r="B45" s="106"/>
      <c r="C45" s="106"/>
      <c r="D45" s="106"/>
      <c r="E45" s="107"/>
      <c r="F45" s="96" t="s">
        <v>13</v>
      </c>
      <c r="G45" s="97"/>
      <c r="H45" s="98"/>
      <c r="I45" s="89" t="s">
        <v>6</v>
      </c>
      <c r="J45" s="89"/>
      <c r="K45" s="29">
        <v>0.08</v>
      </c>
      <c r="L45" s="30"/>
      <c r="M45" s="146"/>
      <c r="N45" s="147"/>
      <c r="O45" s="147"/>
      <c r="P45" s="147"/>
      <c r="Q45" s="147"/>
      <c r="R45" s="148"/>
      <c r="S45" s="19"/>
      <c r="T45" s="21"/>
      <c r="U45" s="15"/>
      <c r="V45" s="2"/>
      <c r="W45" s="2"/>
      <c r="X45" s="2"/>
      <c r="Y45" s="2"/>
      <c r="Z45" s="16"/>
    </row>
    <row r="46" spans="1:26" ht="12.75" thickTop="1" thickBot="1" x14ac:dyDescent="0.25">
      <c r="A46" s="108"/>
      <c r="B46" s="109"/>
      <c r="C46" s="109"/>
      <c r="D46" s="109"/>
      <c r="E46" s="110"/>
      <c r="F46" s="89" t="s">
        <v>6</v>
      </c>
      <c r="G46" s="89"/>
      <c r="H46" s="28"/>
      <c r="I46" s="89" t="s">
        <v>7</v>
      </c>
      <c r="J46" s="89"/>
      <c r="K46" s="31">
        <v>0.10125000000000001</v>
      </c>
      <c r="L46" s="30"/>
      <c r="M46" s="89" t="s">
        <v>28</v>
      </c>
      <c r="N46" s="89"/>
      <c r="O46" s="123"/>
      <c r="P46" s="123"/>
      <c r="Q46" s="123"/>
      <c r="R46" s="123"/>
      <c r="S46" s="112" t="s">
        <v>81</v>
      </c>
      <c r="T46" s="113"/>
      <c r="U46" s="15"/>
      <c r="V46" s="2"/>
      <c r="W46" s="2"/>
      <c r="X46" s="2"/>
      <c r="Y46" s="2"/>
      <c r="Z46" s="16"/>
    </row>
    <row r="47" spans="1:26" ht="12.75" thickTop="1" thickBot="1" x14ac:dyDescent="0.25">
      <c r="A47" s="114" t="s">
        <v>38</v>
      </c>
      <c r="B47" s="127"/>
      <c r="C47" s="127"/>
      <c r="D47" s="115"/>
      <c r="E47" s="27"/>
      <c r="F47" s="89" t="s">
        <v>20</v>
      </c>
      <c r="G47" s="89"/>
      <c r="H47" s="28"/>
      <c r="I47" s="89" t="s">
        <v>21</v>
      </c>
      <c r="J47" s="89"/>
      <c r="K47" s="32">
        <v>8.3400000000000002E-2</v>
      </c>
      <c r="L47" s="30"/>
      <c r="M47" s="89" t="s">
        <v>169</v>
      </c>
      <c r="N47" s="89"/>
      <c r="O47" s="123"/>
      <c r="P47" s="123"/>
      <c r="Q47" s="123"/>
      <c r="R47" s="123"/>
      <c r="S47" s="36" t="s">
        <v>82</v>
      </c>
      <c r="T47" s="33">
        <v>1.25</v>
      </c>
      <c r="U47" s="15"/>
      <c r="V47" s="2"/>
      <c r="W47" s="2"/>
      <c r="X47" s="2"/>
      <c r="Y47" s="2"/>
      <c r="Z47" s="16"/>
    </row>
    <row r="48" spans="1:26" ht="12.75" thickTop="1" thickBot="1" x14ac:dyDescent="0.25">
      <c r="A48" s="114" t="s">
        <v>16</v>
      </c>
      <c r="B48" s="127"/>
      <c r="C48" s="127"/>
      <c r="D48" s="115"/>
      <c r="E48" s="27"/>
      <c r="F48" s="89" t="s">
        <v>21</v>
      </c>
      <c r="G48" s="89"/>
      <c r="H48" s="28"/>
      <c r="I48" s="89" t="s">
        <v>23</v>
      </c>
      <c r="J48" s="89"/>
      <c r="K48" s="32">
        <v>8.3400000000000002E-2</v>
      </c>
      <c r="L48" s="30"/>
      <c r="M48" s="89" t="s">
        <v>29</v>
      </c>
      <c r="N48" s="89"/>
      <c r="O48" s="124">
        <v>0.04</v>
      </c>
      <c r="P48" s="125"/>
      <c r="Q48" s="125"/>
      <c r="R48" s="125"/>
      <c r="S48" s="36" t="s">
        <v>83</v>
      </c>
      <c r="T48" s="33">
        <v>1.75</v>
      </c>
      <c r="U48" s="15"/>
      <c r="V48" s="2"/>
      <c r="W48" s="2"/>
      <c r="X48" s="2"/>
      <c r="Y48" s="2"/>
      <c r="Z48" s="16"/>
    </row>
    <row r="49" spans="1:26" ht="12.75" thickTop="1" thickBot="1" x14ac:dyDescent="0.25">
      <c r="A49" s="114" t="s">
        <v>17</v>
      </c>
      <c r="B49" s="127"/>
      <c r="C49" s="127"/>
      <c r="D49" s="115"/>
      <c r="E49" s="27"/>
      <c r="F49" s="89" t="s">
        <v>8</v>
      </c>
      <c r="G49" s="89"/>
      <c r="H49" s="28"/>
      <c r="I49" s="89" t="s">
        <v>24</v>
      </c>
      <c r="J49" s="89"/>
      <c r="K49" s="32">
        <v>4.1700000000000001E-2</v>
      </c>
      <c r="L49" s="30"/>
      <c r="M49" s="89" t="s">
        <v>30</v>
      </c>
      <c r="N49" s="89"/>
      <c r="O49" s="126">
        <v>3.3750000000000002E-2</v>
      </c>
      <c r="P49" s="126"/>
      <c r="Q49" s="126"/>
      <c r="R49" s="126"/>
      <c r="S49" s="36" t="s">
        <v>84</v>
      </c>
      <c r="T49" s="33">
        <v>2.25</v>
      </c>
      <c r="U49" s="15"/>
      <c r="V49" s="2"/>
      <c r="W49" s="2"/>
      <c r="X49" s="2"/>
      <c r="Y49" s="2"/>
      <c r="Z49" s="16"/>
    </row>
    <row r="50" spans="1:26" ht="12.75" thickTop="1" thickBot="1" x14ac:dyDescent="0.25">
      <c r="A50" s="114" t="s">
        <v>18</v>
      </c>
      <c r="B50" s="127"/>
      <c r="C50" s="127"/>
      <c r="D50" s="115"/>
      <c r="E50" s="27"/>
      <c r="F50" s="89" t="s">
        <v>11</v>
      </c>
      <c r="G50" s="89"/>
      <c r="H50" s="28"/>
      <c r="I50" s="89" t="s">
        <v>25</v>
      </c>
      <c r="J50" s="89"/>
      <c r="K50" s="29">
        <v>0.02</v>
      </c>
      <c r="L50" s="30"/>
      <c r="M50" s="89" t="s">
        <v>31</v>
      </c>
      <c r="N50" s="89"/>
      <c r="O50" s="124">
        <v>0.01</v>
      </c>
      <c r="P50" s="125"/>
      <c r="Q50" s="125"/>
      <c r="R50" s="125"/>
      <c r="S50" s="36" t="s">
        <v>85</v>
      </c>
      <c r="T50" s="33">
        <v>2.75</v>
      </c>
      <c r="U50" s="15"/>
      <c r="V50" s="2"/>
      <c r="W50" s="2"/>
      <c r="X50" s="2"/>
      <c r="Y50" s="2"/>
      <c r="Z50" s="16"/>
    </row>
    <row r="51" spans="1:26" ht="12.75" thickTop="1" thickBot="1" x14ac:dyDescent="0.25">
      <c r="A51" s="114" t="s">
        <v>19</v>
      </c>
      <c r="B51" s="127"/>
      <c r="C51" s="127"/>
      <c r="D51" s="115"/>
      <c r="E51" s="27"/>
      <c r="F51" s="89" t="s">
        <v>12</v>
      </c>
      <c r="G51" s="89"/>
      <c r="H51" s="28"/>
      <c r="I51" s="89" t="s">
        <v>26</v>
      </c>
      <c r="J51" s="89"/>
      <c r="K51" s="29">
        <v>0.03</v>
      </c>
      <c r="L51" s="30"/>
      <c r="M51" s="89" t="s">
        <v>32</v>
      </c>
      <c r="N51" s="89"/>
      <c r="O51" s="123">
        <v>200000000</v>
      </c>
      <c r="P51" s="123"/>
      <c r="Q51" s="123"/>
      <c r="R51" s="123"/>
      <c r="S51" s="12"/>
      <c r="T51" s="14"/>
      <c r="U51" s="15"/>
      <c r="V51" s="2"/>
      <c r="W51" s="2"/>
      <c r="X51" s="2"/>
      <c r="Y51" s="2"/>
      <c r="Z51" s="16"/>
    </row>
    <row r="52" spans="1:26" ht="12.75" thickTop="1" thickBot="1" x14ac:dyDescent="0.25">
      <c r="A52" s="128" t="s">
        <v>41</v>
      </c>
      <c r="B52" s="138"/>
      <c r="C52" s="138"/>
      <c r="D52" s="129"/>
      <c r="E52" s="116"/>
      <c r="F52" s="128" t="s">
        <v>43</v>
      </c>
      <c r="G52" s="129"/>
      <c r="H52" s="116"/>
      <c r="I52" s="128" t="s">
        <v>44</v>
      </c>
      <c r="J52" s="129"/>
      <c r="K52" s="149"/>
      <c r="L52" s="145"/>
      <c r="M52" s="89" t="s">
        <v>33</v>
      </c>
      <c r="N52" s="89"/>
      <c r="O52" s="152">
        <v>2.9999999999999997E-4</v>
      </c>
      <c r="P52" s="152"/>
      <c r="Q52" s="152"/>
      <c r="R52" s="152"/>
      <c r="S52" s="15"/>
      <c r="T52" s="16"/>
      <c r="U52" s="15"/>
      <c r="V52" s="2"/>
      <c r="W52" s="2"/>
      <c r="X52" s="2"/>
      <c r="Y52" s="2"/>
      <c r="Z52" s="16"/>
    </row>
    <row r="53" spans="1:26" ht="12.75" thickTop="1" thickBot="1" x14ac:dyDescent="0.25">
      <c r="A53" s="130"/>
      <c r="B53" s="139"/>
      <c r="C53" s="139"/>
      <c r="D53" s="131"/>
      <c r="E53" s="117"/>
      <c r="F53" s="130"/>
      <c r="G53" s="131"/>
      <c r="H53" s="117"/>
      <c r="I53" s="130"/>
      <c r="J53" s="131"/>
      <c r="K53" s="146"/>
      <c r="L53" s="148"/>
      <c r="M53" s="89" t="s">
        <v>34</v>
      </c>
      <c r="N53" s="89"/>
      <c r="O53" s="29">
        <v>0.05</v>
      </c>
      <c r="P53" s="29">
        <v>0.1</v>
      </c>
      <c r="Q53" s="29"/>
      <c r="R53" s="29"/>
      <c r="S53" s="15"/>
      <c r="T53" s="16"/>
      <c r="U53" s="15"/>
      <c r="V53" s="2"/>
      <c r="W53" s="2"/>
      <c r="X53" s="2"/>
      <c r="Y53" s="2"/>
      <c r="Z53" s="16"/>
    </row>
    <row r="54" spans="1:26" ht="12.75" thickTop="1" thickBot="1" x14ac:dyDescent="0.25">
      <c r="A54" s="132" t="s">
        <v>42</v>
      </c>
      <c r="B54" s="133"/>
      <c r="C54" s="133"/>
      <c r="D54" s="133"/>
      <c r="E54" s="134"/>
      <c r="F54" s="140"/>
      <c r="G54" s="138"/>
      <c r="H54" s="129"/>
      <c r="I54" s="114" t="s">
        <v>39</v>
      </c>
      <c r="J54" s="115"/>
      <c r="K54" s="93" t="s">
        <v>91</v>
      </c>
      <c r="L54" s="95"/>
      <c r="M54" s="89" t="s">
        <v>35</v>
      </c>
      <c r="N54" s="89"/>
      <c r="O54" s="34">
        <v>5.0000000000000001E-3</v>
      </c>
      <c r="P54" s="35">
        <v>0.01</v>
      </c>
      <c r="Q54" s="35"/>
      <c r="R54" s="35"/>
      <c r="S54" s="15"/>
      <c r="T54" s="16"/>
      <c r="U54" s="15"/>
      <c r="V54" s="2"/>
      <c r="W54" s="2"/>
      <c r="X54" s="2"/>
      <c r="Y54" s="2"/>
      <c r="Z54" s="16"/>
    </row>
    <row r="55" spans="1:26" ht="12.75" thickTop="1" thickBot="1" x14ac:dyDescent="0.25">
      <c r="A55" s="135"/>
      <c r="B55" s="136"/>
      <c r="C55" s="136"/>
      <c r="D55" s="136"/>
      <c r="E55" s="137"/>
      <c r="F55" s="130"/>
      <c r="G55" s="139"/>
      <c r="H55" s="131"/>
      <c r="I55" s="114" t="s">
        <v>40</v>
      </c>
      <c r="J55" s="115"/>
      <c r="K55" s="93" t="s">
        <v>90</v>
      </c>
      <c r="L55" s="95"/>
      <c r="M55" s="89" t="s">
        <v>36</v>
      </c>
      <c r="N55" s="89"/>
      <c r="O55" s="150">
        <v>2.0000000000000001E-4</v>
      </c>
      <c r="P55" s="151"/>
      <c r="Q55" s="150">
        <v>2.9999999999999997E-4</v>
      </c>
      <c r="R55" s="151"/>
      <c r="S55" s="19"/>
      <c r="T55" s="21"/>
      <c r="U55" s="19"/>
      <c r="V55" s="20"/>
      <c r="W55" s="20"/>
      <c r="X55" s="20"/>
      <c r="Y55" s="20"/>
      <c r="Z55" s="21"/>
    </row>
    <row r="56" spans="1:26" ht="12" thickTop="1" x14ac:dyDescent="0.2"/>
    <row r="57" spans="1:26" ht="12" x14ac:dyDescent="0.2">
      <c r="J57" s="185" t="s">
        <v>170</v>
      </c>
      <c r="K57" s="185"/>
      <c r="L57" s="185"/>
      <c r="M57" s="184"/>
      <c r="N57" s="184"/>
    </row>
  </sheetData>
  <mergeCells count="64">
    <mergeCell ref="K55:L55"/>
    <mergeCell ref="M44:R45"/>
    <mergeCell ref="K52:L53"/>
    <mergeCell ref="O55:P55"/>
    <mergeCell ref="Q55:R55"/>
    <mergeCell ref="O52:R52"/>
    <mergeCell ref="M52:N52"/>
    <mergeCell ref="M53:N53"/>
    <mergeCell ref="O50:R50"/>
    <mergeCell ref="O51:R51"/>
    <mergeCell ref="M47:N47"/>
    <mergeCell ref="M48:N48"/>
    <mergeCell ref="A47:D47"/>
    <mergeCell ref="K54:L54"/>
    <mergeCell ref="A48:D48"/>
    <mergeCell ref="A49:D49"/>
    <mergeCell ref="A50:D50"/>
    <mergeCell ref="I52:J53"/>
    <mergeCell ref="I50:J50"/>
    <mergeCell ref="F50:G50"/>
    <mergeCell ref="A51:D51"/>
    <mergeCell ref="I51:J51"/>
    <mergeCell ref="F51:G51"/>
    <mergeCell ref="A54:E55"/>
    <mergeCell ref="F52:G53"/>
    <mergeCell ref="E52:E53"/>
    <mergeCell ref="A52:D53"/>
    <mergeCell ref="F54:H55"/>
    <mergeCell ref="I54:J54"/>
    <mergeCell ref="I55:J55"/>
    <mergeCell ref="H52:H53"/>
    <mergeCell ref="A4:Y4"/>
    <mergeCell ref="A6:N6"/>
    <mergeCell ref="O6:Y6"/>
    <mergeCell ref="M55:N55"/>
    <mergeCell ref="O46:R46"/>
    <mergeCell ref="O47:R47"/>
    <mergeCell ref="O48:R48"/>
    <mergeCell ref="M54:N54"/>
    <mergeCell ref="O49:R49"/>
    <mergeCell ref="M49:N49"/>
    <mergeCell ref="M51:N51"/>
    <mergeCell ref="M50:N50"/>
    <mergeCell ref="M46:N46"/>
    <mergeCell ref="T10:X10"/>
    <mergeCell ref="A44:H44"/>
    <mergeCell ref="F45:H45"/>
    <mergeCell ref="G11:J11"/>
    <mergeCell ref="T11:V11"/>
    <mergeCell ref="K11:N11"/>
    <mergeCell ref="A45:E46"/>
    <mergeCell ref="F46:G46"/>
    <mergeCell ref="I44:J44"/>
    <mergeCell ref="I45:J45"/>
    <mergeCell ref="S46:T46"/>
    <mergeCell ref="S10:S11"/>
    <mergeCell ref="I49:J49"/>
    <mergeCell ref="I48:J48"/>
    <mergeCell ref="G10:R10"/>
    <mergeCell ref="F47:G47"/>
    <mergeCell ref="F48:G48"/>
    <mergeCell ref="F49:G49"/>
    <mergeCell ref="I46:J46"/>
    <mergeCell ref="I47:J47"/>
  </mergeCells>
  <printOptions verticalCentered="1"/>
  <pageMargins left="0.25" right="3.937007874015748E-2" top="0.51181102362204722" bottom="0.39370078740157483" header="0" footer="0"/>
  <pageSetup paperSize="5" scale="55" orientation="landscape" horizontalDpi="4294967294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A5" sqref="A5:E5"/>
    </sheetView>
  </sheetViews>
  <sheetFormatPr baseColWidth="10" defaultRowHeight="12.75" x14ac:dyDescent="0.2"/>
  <cols>
    <col min="1" max="1" width="31.28515625" style="37" customWidth="1"/>
    <col min="2" max="2" width="17.28515625" style="37" customWidth="1"/>
    <col min="3" max="3" width="21.42578125" style="37" customWidth="1"/>
    <col min="4" max="4" width="13.85546875" style="37" customWidth="1"/>
    <col min="5" max="16384" width="11.42578125" style="37"/>
  </cols>
  <sheetData>
    <row r="1" spans="1:5" x14ac:dyDescent="0.2">
      <c r="A1" s="153"/>
      <c r="B1" s="154"/>
      <c r="C1" s="154"/>
      <c r="D1" s="154"/>
      <c r="E1" s="155"/>
    </row>
    <row r="2" spans="1:5" ht="18" x14ac:dyDescent="0.25">
      <c r="A2" s="169" t="s">
        <v>154</v>
      </c>
      <c r="B2" s="170"/>
      <c r="C2" s="170"/>
      <c r="D2" s="170"/>
      <c r="E2" s="171"/>
    </row>
    <row r="3" spans="1:5" ht="18" x14ac:dyDescent="0.25">
      <c r="A3" s="172" t="s">
        <v>155</v>
      </c>
      <c r="B3" s="173"/>
      <c r="C3" s="173"/>
      <c r="D3" s="173"/>
      <c r="E3" s="174"/>
    </row>
    <row r="4" spans="1:5" ht="15" x14ac:dyDescent="0.2">
      <c r="A4" s="175" t="s">
        <v>166</v>
      </c>
      <c r="B4" s="176"/>
      <c r="C4" s="176"/>
      <c r="D4" s="176"/>
      <c r="E4" s="177"/>
    </row>
    <row r="5" spans="1:5" ht="13.5" thickBot="1" x14ac:dyDescent="0.25">
      <c r="A5" s="156"/>
      <c r="B5" s="157"/>
      <c r="C5" s="157"/>
      <c r="D5" s="157"/>
      <c r="E5" s="158"/>
    </row>
    <row r="6" spans="1:5" ht="15.75" thickBot="1" x14ac:dyDescent="0.25">
      <c r="A6" s="49" t="s">
        <v>156</v>
      </c>
      <c r="B6" s="161"/>
      <c r="C6" s="162"/>
      <c r="D6" s="162"/>
      <c r="E6" s="163"/>
    </row>
    <row r="7" spans="1:5" ht="15.75" thickBot="1" x14ac:dyDescent="0.25">
      <c r="A7" s="50" t="s">
        <v>121</v>
      </c>
      <c r="B7" s="166"/>
      <c r="C7" s="167"/>
      <c r="D7" s="167"/>
      <c r="E7" s="168"/>
    </row>
    <row r="8" spans="1:5" ht="15.75" thickBot="1" x14ac:dyDescent="0.25">
      <c r="A8" s="164"/>
      <c r="B8" s="165"/>
      <c r="C8" s="165"/>
      <c r="D8" s="165"/>
      <c r="E8" s="51"/>
    </row>
    <row r="9" spans="1:5" ht="15.75" thickBot="1" x14ac:dyDescent="0.25">
      <c r="A9" s="52" t="s">
        <v>108</v>
      </c>
      <c r="B9" s="53"/>
      <c r="C9" s="54" t="s">
        <v>114</v>
      </c>
      <c r="D9" s="159"/>
      <c r="E9" s="160"/>
    </row>
    <row r="10" spans="1:5" ht="15.75" thickBot="1" x14ac:dyDescent="0.25">
      <c r="A10" s="55" t="s">
        <v>109</v>
      </c>
      <c r="B10" s="56"/>
      <c r="C10" s="57" t="s">
        <v>115</v>
      </c>
      <c r="D10" s="159"/>
      <c r="E10" s="160"/>
    </row>
    <row r="11" spans="1:5" ht="15.75" thickBot="1" x14ac:dyDescent="0.25">
      <c r="A11" s="58" t="s">
        <v>110</v>
      </c>
      <c r="B11" s="53"/>
      <c r="C11" s="57" t="s">
        <v>116</v>
      </c>
      <c r="D11" s="180"/>
      <c r="E11" s="181"/>
    </row>
    <row r="12" spans="1:5" ht="15.75" thickBot="1" x14ac:dyDescent="0.25">
      <c r="A12" s="55" t="s">
        <v>111</v>
      </c>
      <c r="B12" s="53"/>
      <c r="C12" s="57" t="s">
        <v>117</v>
      </c>
      <c r="D12" s="159"/>
      <c r="E12" s="160"/>
    </row>
    <row r="13" spans="1:5" ht="15.75" thickBot="1" x14ac:dyDescent="0.25">
      <c r="A13" s="55" t="s">
        <v>112</v>
      </c>
      <c r="B13" s="56"/>
      <c r="C13" s="59" t="s">
        <v>118</v>
      </c>
      <c r="D13" s="182"/>
      <c r="E13" s="183"/>
    </row>
    <row r="14" spans="1:5" ht="13.5" thickBot="1" x14ac:dyDescent="0.25">
      <c r="A14" s="60"/>
      <c r="B14" s="61"/>
      <c r="C14" s="62"/>
      <c r="D14" s="62"/>
      <c r="E14" s="51"/>
    </row>
    <row r="15" spans="1:5" ht="15.75" thickBot="1" x14ac:dyDescent="0.25">
      <c r="A15" s="63" t="s">
        <v>113</v>
      </c>
      <c r="B15" s="53"/>
      <c r="C15" s="64" t="s">
        <v>119</v>
      </c>
      <c r="D15" s="159"/>
      <c r="E15" s="160"/>
    </row>
    <row r="16" spans="1:5" x14ac:dyDescent="0.2">
      <c r="A16" s="60"/>
      <c r="B16" s="65"/>
      <c r="C16" s="62"/>
      <c r="D16" s="62"/>
      <c r="E16" s="51"/>
    </row>
    <row r="17" spans="1:5" ht="13.5" thickBot="1" x14ac:dyDescent="0.25">
      <c r="A17" s="66"/>
      <c r="B17" s="67"/>
      <c r="C17" s="68"/>
      <c r="D17" s="68"/>
      <c r="E17" s="69"/>
    </row>
    <row r="18" spans="1:5" ht="18.75" thickBot="1" x14ac:dyDescent="0.3">
      <c r="B18" s="70"/>
      <c r="C18" s="71" t="s">
        <v>120</v>
      </c>
      <c r="D18" s="178"/>
      <c r="E18" s="179"/>
    </row>
    <row r="19" spans="1:5" x14ac:dyDescent="0.2">
      <c r="B19" s="70"/>
    </row>
    <row r="20" spans="1:5" x14ac:dyDescent="0.2">
      <c r="B20" s="70"/>
    </row>
    <row r="21" spans="1:5" x14ac:dyDescent="0.2">
      <c r="B21" s="70"/>
    </row>
  </sheetData>
  <mergeCells count="15">
    <mergeCell ref="D18:E18"/>
    <mergeCell ref="D9:E9"/>
    <mergeCell ref="D10:E10"/>
    <mergeCell ref="D11:E11"/>
    <mergeCell ref="D12:E12"/>
    <mergeCell ref="D13:E13"/>
    <mergeCell ref="A1:E1"/>
    <mergeCell ref="A5:E5"/>
    <mergeCell ref="D15:E15"/>
    <mergeCell ref="B6:E6"/>
    <mergeCell ref="A8:D8"/>
    <mergeCell ref="B7:E7"/>
    <mergeCell ref="A2:E2"/>
    <mergeCell ref="A3:E3"/>
    <mergeCell ref="A4:E4"/>
  </mergeCells>
  <pageMargins left="0.75" right="0.75" top="1" bottom="1" header="0" footer="0"/>
  <pageSetup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BD EMPLEADOS</vt:lpstr>
      <vt:lpstr>Nómina</vt:lpstr>
      <vt:lpstr>COLILLA DE PAGO</vt:lpstr>
    </vt:vector>
  </TitlesOfParts>
  <Company>Corp.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Vasquez Posada</dc:creator>
  <cp:lastModifiedBy>312A-34</cp:lastModifiedBy>
  <cp:lastPrinted>2005-09-23T16:25:39Z</cp:lastPrinted>
  <dcterms:created xsi:type="dcterms:W3CDTF">2002-09-19T11:10:59Z</dcterms:created>
  <dcterms:modified xsi:type="dcterms:W3CDTF">2018-11-10T18:43:07Z</dcterms:modified>
</cp:coreProperties>
</file>