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8372" windowHeight="7416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5" i="1" l="1"/>
  <c r="K14" i="1"/>
  <c r="K13" i="1"/>
  <c r="K12" i="1"/>
  <c r="K4" i="1"/>
  <c r="K5" i="1"/>
  <c r="K6" i="1"/>
  <c r="K7" i="1"/>
  <c r="K8" i="1"/>
  <c r="K9" i="1"/>
  <c r="K10" i="1"/>
  <c r="K11" i="1"/>
  <c r="J4" i="1"/>
  <c r="J5" i="1"/>
  <c r="J6" i="1"/>
  <c r="J7" i="1"/>
  <c r="J8" i="1"/>
  <c r="J9" i="1"/>
  <c r="J10" i="1"/>
  <c r="J11" i="1"/>
  <c r="I4" i="1"/>
  <c r="I5" i="1"/>
  <c r="I6" i="1"/>
  <c r="I7" i="1"/>
  <c r="I8" i="1"/>
  <c r="I9" i="1"/>
  <c r="I10" i="1"/>
  <c r="I11" i="1"/>
  <c r="I3" i="1"/>
  <c r="H4" i="1"/>
  <c r="H5" i="1"/>
  <c r="H6" i="1"/>
  <c r="H7" i="1"/>
  <c r="H8" i="1"/>
  <c r="H9" i="1"/>
  <c r="H10" i="1"/>
  <c r="H11" i="1"/>
  <c r="H3" i="1"/>
  <c r="G4" i="1"/>
  <c r="G11" i="1"/>
  <c r="G10" i="1"/>
  <c r="G9" i="1"/>
  <c r="G8" i="1"/>
  <c r="G7" i="1"/>
  <c r="G6" i="1"/>
  <c r="G3" i="1"/>
  <c r="G5" i="1"/>
  <c r="J3" i="1"/>
  <c r="K3" i="1"/>
  <c r="F4" i="1" l="1"/>
  <c r="F5" i="1"/>
  <c r="F6" i="1"/>
  <c r="F7" i="1"/>
  <c r="F8" i="1"/>
  <c r="F9" i="1"/>
  <c r="F10" i="1"/>
  <c r="F11" i="1"/>
  <c r="F3" i="1"/>
</calcChain>
</file>

<file path=xl/sharedStrings.xml><?xml version="1.0" encoding="utf-8"?>
<sst xmlns="http://schemas.openxmlformats.org/spreadsheetml/2006/main" count="34" uniqueCount="33">
  <si>
    <r>
      <rPr>
        <sz val="20"/>
        <color theme="0"/>
        <rFont val="Calibri"/>
        <family val="2"/>
        <scheme val="minor"/>
      </rPr>
      <t>PAPELERIA PLANET</t>
    </r>
    <r>
      <rPr>
        <sz val="11"/>
        <color theme="0"/>
        <rFont val="Calibri"/>
        <family val="2"/>
        <scheme val="minor"/>
      </rPr>
      <t xml:space="preserve">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0"/>
        <rFont val="Calibri"/>
        <family val="2"/>
        <scheme val="minor"/>
      </rPr>
      <t>PLANILLA DE VENTAS</t>
    </r>
  </si>
  <si>
    <t>FACTURA</t>
  </si>
  <si>
    <t>CLIENTE</t>
  </si>
  <si>
    <t>PRODUCTO</t>
  </si>
  <si>
    <t>CANTIDAD</t>
  </si>
  <si>
    <t>V/ UNITARIO</t>
  </si>
  <si>
    <t>VALOR BRUTO</t>
  </si>
  <si>
    <t>DESCUENTO</t>
  </si>
  <si>
    <t>SUBTOTAL</t>
  </si>
  <si>
    <t>IVA</t>
  </si>
  <si>
    <t>R/FUENTE</t>
  </si>
  <si>
    <t>TOTAL A PAGAR</t>
  </si>
  <si>
    <t>BLOCK TAMAÑO OFICIO CUADRICULADO</t>
  </si>
  <si>
    <t>RESTAURANTE JYM</t>
  </si>
  <si>
    <t>CORPORACIONES ARTES Y OFICIOS</t>
  </si>
  <si>
    <t>CASA DE LA CULTURA PEDRITO RUIZ</t>
  </si>
  <si>
    <t>HOSPITAL SAN RAFAEL</t>
  </si>
  <si>
    <t>ALMACEN VARIEDADES KRISTY</t>
  </si>
  <si>
    <t>CONSTRUCCIONES CARLOS E. RESTREPO</t>
  </si>
  <si>
    <t>FERRETERIA COMO CON CASA</t>
  </si>
  <si>
    <t>DEPOSITO CALICHE</t>
  </si>
  <si>
    <t>COLEGIO ATANACIO GIRARDOT</t>
  </si>
  <si>
    <t>CAJA DE MARCADORES NEGRO PARA TABLERO X 10 U.</t>
  </si>
  <si>
    <t>GRAPADORA MEDIANA</t>
  </si>
  <si>
    <t>CAJA DE RESMA PAPEL TROQUELADO BLANCO X 20 U.</t>
  </si>
  <si>
    <t>TINTA PELIKAN PARA SELLOS</t>
  </si>
  <si>
    <t>CAJA LAPIZ MIRADO No 2 X12 U.</t>
  </si>
  <si>
    <t>CAJA DE LEGAJADORES X 12 U.</t>
  </si>
  <si>
    <t>CAJA DE LAPICEROS KILOMETRICOS X12 U.</t>
  </si>
  <si>
    <t>BLOCK DE DIBUJO TECNICO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</si>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</sst>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6" xfId="0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 vertical="top" wrapText="1"/>
    </xf>
    <xf numFmtId="164" fontId="0" fillId="0" borderId="6" xfId="1" applyNumberFormat="1" applyFont="1" applyBorder="1"/>
    <xf numFmtId="164" fontId="0" fillId="0" borderId="1" xfId="1" applyNumberFormat="1" applyFon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0" fillId="0" borderId="20" xfId="0" applyBorder="1"/>
    <xf numFmtId="164" fontId="0" fillId="0" borderId="20" xfId="1" applyNumberFormat="1" applyFont="1" applyBorder="1"/>
    <xf numFmtId="164" fontId="0" fillId="0" borderId="6" xfId="0" applyNumberFormat="1" applyBorder="1"/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64" fontId="0" fillId="0" borderId="17" xfId="0" applyNumberFormat="1" applyBorder="1"/>
    <xf numFmtId="164" fontId="0" fillId="0" borderId="13" xfId="0" applyNumberFormat="1" applyBorder="1"/>
    <xf numFmtId="164" fontId="0" fillId="0" borderId="2" xfId="0" applyNumberFormat="1" applyBorder="1"/>
    <xf numFmtId="164" fontId="0" fillId="0" borderId="21" xfId="0" applyNumberFormat="1" applyBorder="1"/>
    <xf numFmtId="164" fontId="0" fillId="0" borderId="22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45721</xdr:colOff>
      <xdr:row>0</xdr:row>
      <xdr:rowOff>60960</xdr:rowOff>
    </xdr:from>
    <xdr:to>
      <xdr:col>1</xdr:col>
      <xdr:colOff>996840</xdr:colOff>
      <xdr:row>0</xdr:row>
      <xdr:rowOff>693420</xdr:rowOff>
    </xdr:to>
    <xdr:pic>
      <xdr:nvPicPr>
        <xdr:cNvPr id="3" name="2 Imagen" descr="Resultado de imagen para PAPELER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161" y="60960"/>
          <a:ext cx="951119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C17" sqref="C17"/>
    </sheetView>
  </sheetViews>
  <sheetFormatPr baseColWidth="10" defaultRowHeight="14.4" x14ac:dyDescent="0.3"/>
  <cols>
    <col min="1" max="1" width="12.109375" customWidth="1"/>
    <col min="2" max="2" width="28.109375" bestFit="1" customWidth="1"/>
    <col min="3" max="3" width="25.6640625" customWidth="1"/>
    <col min="4" max="4" width="9.44140625" customWidth="1"/>
    <col min="5" max="5" width="12" bestFit="1" customWidth="1"/>
    <col min="6" max="6" width="12.88671875" bestFit="1" customWidth="1"/>
    <col min="7" max="7" width="11.21875" bestFit="1" customWidth="1"/>
    <col min="11" max="11" width="14.44140625" bestFit="1" customWidth="1"/>
  </cols>
  <sheetData>
    <row r="1" spans="1:11" ht="57" customHeight="1" thickBot="1" x14ac:dyDescent="0.3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15" thickBo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</row>
    <row r="3" spans="1:11" ht="17.399999999999999" customHeight="1" x14ac:dyDescent="0.3">
      <c r="A3" s="11">
        <v>666</v>
      </c>
      <c r="B3" s="6" t="s">
        <v>13</v>
      </c>
      <c r="C3" s="6" t="s">
        <v>12</v>
      </c>
      <c r="D3" s="2">
        <v>20</v>
      </c>
      <c r="E3" s="9">
        <v>800</v>
      </c>
      <c r="F3" s="17">
        <f>D3*E3</f>
        <v>16000</v>
      </c>
      <c r="G3" s="17">
        <f>F3*1%</f>
        <v>160</v>
      </c>
      <c r="H3" s="17">
        <f>F3-G3</f>
        <v>15840</v>
      </c>
      <c r="I3" s="17">
        <f>F3*19%</f>
        <v>3040</v>
      </c>
      <c r="J3" s="17">
        <f>F3*3.5%</f>
        <v>560</v>
      </c>
      <c r="K3" s="27">
        <f>(+H3+I3)-J3</f>
        <v>18320</v>
      </c>
    </row>
    <row r="4" spans="1:11" ht="23.4" customHeight="1" x14ac:dyDescent="0.3">
      <c r="A4" s="12">
        <v>667</v>
      </c>
      <c r="B4" s="7" t="s">
        <v>14</v>
      </c>
      <c r="C4" s="8" t="s">
        <v>22</v>
      </c>
      <c r="D4" s="1">
        <v>20</v>
      </c>
      <c r="E4" s="10">
        <v>10478</v>
      </c>
      <c r="F4" s="17">
        <f t="shared" ref="F4:F11" si="0">D4*E4</f>
        <v>209560</v>
      </c>
      <c r="G4" s="17">
        <f>F4*2%</f>
        <v>4191.2</v>
      </c>
      <c r="H4" s="17">
        <f t="shared" ref="H4:H11" si="1">F4-G4</f>
        <v>205368.8</v>
      </c>
      <c r="I4" s="17">
        <f t="shared" ref="I4:I11" si="2">F4*19%</f>
        <v>39816.400000000001</v>
      </c>
      <c r="J4" s="17">
        <f t="shared" ref="J4:J11" si="3">F4*3.5%</f>
        <v>7334.6</v>
      </c>
      <c r="K4" s="27">
        <f t="shared" ref="K4:K11" si="4">(+H4+I4)-J4</f>
        <v>237850.59999999998</v>
      </c>
    </row>
    <row r="5" spans="1:11" ht="17.399999999999999" customHeight="1" x14ac:dyDescent="0.3">
      <c r="A5" s="11">
        <v>668</v>
      </c>
      <c r="B5" s="7" t="s">
        <v>15</v>
      </c>
      <c r="C5" s="7" t="s">
        <v>23</v>
      </c>
      <c r="D5" s="1">
        <v>20</v>
      </c>
      <c r="E5" s="10">
        <v>4607</v>
      </c>
      <c r="F5" s="17">
        <f t="shared" si="0"/>
        <v>92140</v>
      </c>
      <c r="G5" s="17">
        <f>F5*1%</f>
        <v>921.4</v>
      </c>
      <c r="H5" s="17">
        <f t="shared" si="1"/>
        <v>91218.6</v>
      </c>
      <c r="I5" s="17">
        <f t="shared" si="2"/>
        <v>17506.599999999999</v>
      </c>
      <c r="J5" s="17">
        <f t="shared" si="3"/>
        <v>3224.9</v>
      </c>
      <c r="K5" s="27">
        <f t="shared" si="4"/>
        <v>105500.30000000002</v>
      </c>
    </row>
    <row r="6" spans="1:11" ht="21.6" customHeight="1" x14ac:dyDescent="0.3">
      <c r="A6" s="12">
        <v>669</v>
      </c>
      <c r="B6" s="7" t="s">
        <v>16</v>
      </c>
      <c r="C6" s="8" t="s">
        <v>24</v>
      </c>
      <c r="D6" s="1">
        <v>20</v>
      </c>
      <c r="E6" s="10">
        <v>62360</v>
      </c>
      <c r="F6" s="17">
        <f t="shared" si="0"/>
        <v>1247200</v>
      </c>
      <c r="G6" s="17">
        <f>F6*5%</f>
        <v>62360</v>
      </c>
      <c r="H6" s="17">
        <f t="shared" si="1"/>
        <v>1184840</v>
      </c>
      <c r="I6" s="17">
        <f t="shared" si="2"/>
        <v>236968</v>
      </c>
      <c r="J6" s="17">
        <f t="shared" si="3"/>
        <v>43652.000000000007</v>
      </c>
      <c r="K6" s="27">
        <f t="shared" si="4"/>
        <v>1378156</v>
      </c>
    </row>
    <row r="7" spans="1:11" ht="17.399999999999999" customHeight="1" x14ac:dyDescent="0.3">
      <c r="A7" s="11">
        <v>670</v>
      </c>
      <c r="B7" s="7" t="s">
        <v>17</v>
      </c>
      <c r="C7" s="7" t="s">
        <v>25</v>
      </c>
      <c r="D7" s="1">
        <v>20</v>
      </c>
      <c r="E7" s="10">
        <v>1000</v>
      </c>
      <c r="F7" s="17">
        <f t="shared" si="0"/>
        <v>20000</v>
      </c>
      <c r="G7" s="17">
        <f>F7*1%</f>
        <v>200</v>
      </c>
      <c r="H7" s="17">
        <f t="shared" si="1"/>
        <v>19800</v>
      </c>
      <c r="I7" s="17">
        <f t="shared" si="2"/>
        <v>3800</v>
      </c>
      <c r="J7" s="17">
        <f t="shared" si="3"/>
        <v>700.00000000000011</v>
      </c>
      <c r="K7" s="27">
        <f t="shared" si="4"/>
        <v>22900</v>
      </c>
    </row>
    <row r="8" spans="1:11" ht="17.399999999999999" customHeight="1" x14ac:dyDescent="0.3">
      <c r="A8" s="12">
        <v>671</v>
      </c>
      <c r="B8" s="7" t="s">
        <v>18</v>
      </c>
      <c r="C8" s="7" t="s">
        <v>26</v>
      </c>
      <c r="D8" s="1">
        <v>20</v>
      </c>
      <c r="E8" s="10">
        <v>5256</v>
      </c>
      <c r="F8" s="17">
        <f t="shared" si="0"/>
        <v>105120</v>
      </c>
      <c r="G8" s="17">
        <f>F8*2%</f>
        <v>2102.4</v>
      </c>
      <c r="H8" s="17">
        <f t="shared" si="1"/>
        <v>103017.60000000001</v>
      </c>
      <c r="I8" s="17">
        <f t="shared" si="2"/>
        <v>19972.8</v>
      </c>
      <c r="J8" s="17">
        <f t="shared" si="3"/>
        <v>3679.2000000000003</v>
      </c>
      <c r="K8" s="27">
        <f t="shared" si="4"/>
        <v>119311.20000000001</v>
      </c>
    </row>
    <row r="9" spans="1:11" ht="17.399999999999999" customHeight="1" x14ac:dyDescent="0.3">
      <c r="A9" s="11">
        <v>672</v>
      </c>
      <c r="B9" s="7" t="s">
        <v>19</v>
      </c>
      <c r="C9" s="7" t="s">
        <v>27</v>
      </c>
      <c r="D9" s="1">
        <v>20</v>
      </c>
      <c r="E9" s="10">
        <v>5148</v>
      </c>
      <c r="F9" s="17">
        <f t="shared" si="0"/>
        <v>102960</v>
      </c>
      <c r="G9" s="17">
        <f>F9*1%</f>
        <v>1029.5999999999999</v>
      </c>
      <c r="H9" s="17">
        <f t="shared" si="1"/>
        <v>101930.4</v>
      </c>
      <c r="I9" s="17">
        <f t="shared" si="2"/>
        <v>19562.400000000001</v>
      </c>
      <c r="J9" s="17">
        <f t="shared" si="3"/>
        <v>3603.6000000000004</v>
      </c>
      <c r="K9" s="27">
        <f t="shared" si="4"/>
        <v>117889.19999999998</v>
      </c>
    </row>
    <row r="10" spans="1:11" ht="17.399999999999999" customHeight="1" x14ac:dyDescent="0.3">
      <c r="A10" s="12">
        <v>673</v>
      </c>
      <c r="B10" s="7" t="s">
        <v>20</v>
      </c>
      <c r="C10" s="7" t="s">
        <v>28</v>
      </c>
      <c r="D10" s="1">
        <v>20</v>
      </c>
      <c r="E10" s="10">
        <v>1990</v>
      </c>
      <c r="F10" s="17">
        <f t="shared" si="0"/>
        <v>39800</v>
      </c>
      <c r="G10" s="17">
        <f>F10*1%</f>
        <v>398</v>
      </c>
      <c r="H10" s="17">
        <f t="shared" si="1"/>
        <v>39402</v>
      </c>
      <c r="I10" s="17">
        <f t="shared" si="2"/>
        <v>7562</v>
      </c>
      <c r="J10" s="17">
        <f t="shared" si="3"/>
        <v>1393.0000000000002</v>
      </c>
      <c r="K10" s="27">
        <f t="shared" si="4"/>
        <v>45571</v>
      </c>
    </row>
    <row r="11" spans="1:11" ht="17.399999999999999" customHeight="1" thickBot="1" x14ac:dyDescent="0.35">
      <c r="A11" s="13">
        <v>674</v>
      </c>
      <c r="B11" s="14" t="s">
        <v>21</v>
      </c>
      <c r="C11" s="14" t="s">
        <v>29</v>
      </c>
      <c r="D11" s="15">
        <v>20</v>
      </c>
      <c r="E11" s="16">
        <v>6986</v>
      </c>
      <c r="F11" s="30">
        <f t="shared" si="0"/>
        <v>139720</v>
      </c>
      <c r="G11" s="30">
        <f>F11*2%</f>
        <v>2794.4</v>
      </c>
      <c r="H11" s="30">
        <f t="shared" si="1"/>
        <v>136925.6</v>
      </c>
      <c r="I11" s="30">
        <f t="shared" si="2"/>
        <v>26546.799999999999</v>
      </c>
      <c r="J11" s="30">
        <f t="shared" si="3"/>
        <v>4890.2000000000007</v>
      </c>
      <c r="K11" s="31">
        <f t="shared" si="4"/>
        <v>158582.19999999998</v>
      </c>
    </row>
    <row r="12" spans="1:11" ht="15" thickBot="1" x14ac:dyDescent="0.35">
      <c r="I12" s="21" t="s">
        <v>11</v>
      </c>
      <c r="J12" s="22"/>
      <c r="K12" s="28">
        <f>SUM(K3:K11)</f>
        <v>2204080.5</v>
      </c>
    </row>
    <row r="13" spans="1:11" ht="15" thickBot="1" x14ac:dyDescent="0.35">
      <c r="I13" s="23" t="s">
        <v>30</v>
      </c>
      <c r="J13" s="24"/>
      <c r="K13" s="29">
        <f>AVERAGE(K3:K11)</f>
        <v>244897.83333333334</v>
      </c>
    </row>
    <row r="14" spans="1:11" ht="15" thickBot="1" x14ac:dyDescent="0.35">
      <c r="I14" s="23" t="s">
        <v>31</v>
      </c>
      <c r="J14" s="24"/>
      <c r="K14" s="29">
        <f>MAX(K3:K11)</f>
        <v>1378156</v>
      </c>
    </row>
    <row r="15" spans="1:11" ht="15" thickBot="1" x14ac:dyDescent="0.35">
      <c r="I15" s="25" t="s">
        <v>32</v>
      </c>
      <c r="J15" s="26"/>
      <c r="K15" s="29">
        <f>MIN(K3:K11)</f>
        <v>18320</v>
      </c>
    </row>
  </sheetData>
  <mergeCells count="5">
    <mergeCell ref="A1:K1"/>
    <mergeCell ref="I12:J12"/>
    <mergeCell ref="I13:J13"/>
    <mergeCell ref="I14:J14"/>
    <mergeCell ref="I15:J1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2018-10-10T16:23:01Z</cp:lastPrinted>
  <dcterms:created xsi:type="dcterms:W3CDTF">2018-10-10T16:10:41Z</dcterms:created>
  <dcterms:modified xsi:type="dcterms:W3CDTF">2018-10-12T16:48:43Z</dcterms:modified>
</cp:coreProperties>
</file>